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.robinson\AppData\Local\Microsoft\Windows\INetCache\Content.Outlook\XJMECMRF\"/>
    </mc:Choice>
  </mc:AlternateContent>
  <xr:revisionPtr revIDLastSave="0" documentId="13_ncr:1_{863F0E64-5A82-4915-A2D3-3A1E74E8AA6D}" xr6:coauthVersionLast="45" xr6:coauthVersionMax="45" xr10:uidLastSave="{00000000-0000-0000-0000-000000000000}"/>
  <bookViews>
    <workbookView xWindow="-108" yWindow="-108" windowWidth="23256" windowHeight="12576" firstSheet="1" activeTab="7" xr2:uid="{9B70DCB2-29BA-4DF0-91BF-AC1203F411D4}"/>
  </bookViews>
  <sheets>
    <sheet name="FY 2021" sheetId="7" r:id="rId1"/>
    <sheet name="FY 2022" sheetId="1" r:id="rId2"/>
    <sheet name="FY 2023" sheetId="3" r:id="rId3"/>
    <sheet name="FY 2024" sheetId="4" r:id="rId4"/>
    <sheet name="FY 2025" sheetId="5" r:id="rId5"/>
    <sheet name="FY 2026" sheetId="6" r:id="rId6"/>
    <sheet name="State Fiscal Year Totals" sheetId="8" r:id="rId7"/>
    <sheet name="Year to Year Compare by Stat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3" i="9" l="1"/>
  <c r="R81" i="9"/>
  <c r="R80" i="9"/>
  <c r="H81" i="8" l="1"/>
  <c r="H80" i="8"/>
  <c r="H59" i="8" l="1"/>
  <c r="Q58" i="9" l="1"/>
  <c r="Q61" i="9" s="1"/>
  <c r="N58" i="9"/>
  <c r="N61" i="9" s="1"/>
  <c r="K58" i="9"/>
  <c r="K61" i="9" s="1"/>
  <c r="H58" i="9"/>
  <c r="H61" i="9" s="1"/>
  <c r="E58" i="9"/>
  <c r="E61" i="9" s="1"/>
  <c r="B58" i="9"/>
  <c r="B61" i="9" s="1"/>
  <c r="R79" i="9"/>
  <c r="Q91" i="9"/>
  <c r="N91" i="9"/>
  <c r="K91" i="9"/>
  <c r="H91" i="9"/>
  <c r="E91" i="9"/>
  <c r="B91" i="9"/>
  <c r="R90" i="9"/>
  <c r="R89" i="9"/>
  <c r="R88" i="9"/>
  <c r="R87" i="9"/>
  <c r="R86" i="9"/>
  <c r="Q83" i="9"/>
  <c r="N83" i="9"/>
  <c r="K83" i="9"/>
  <c r="H83" i="9"/>
  <c r="E83" i="9"/>
  <c r="B83" i="9"/>
  <c r="R82" i="9"/>
  <c r="H90" i="8"/>
  <c r="H89" i="8"/>
  <c r="H88" i="8"/>
  <c r="H87" i="8"/>
  <c r="H86" i="8"/>
  <c r="H82" i="8"/>
  <c r="H79" i="8"/>
  <c r="H83" i="8" s="1"/>
  <c r="B91" i="8"/>
  <c r="B83" i="8"/>
  <c r="G91" i="8"/>
  <c r="G83" i="8"/>
  <c r="F91" i="8"/>
  <c r="F83" i="8"/>
  <c r="E91" i="8"/>
  <c r="E83" i="8"/>
  <c r="D91" i="8"/>
  <c r="D83" i="8"/>
  <c r="C91" i="8"/>
  <c r="C83" i="8"/>
  <c r="R91" i="6"/>
  <c r="R83" i="6"/>
  <c r="R91" i="5"/>
  <c r="R83" i="5"/>
  <c r="R91" i="4"/>
  <c r="R83" i="4"/>
  <c r="R91" i="3"/>
  <c r="R83" i="3"/>
  <c r="R93" i="1"/>
  <c r="R85" i="1"/>
  <c r="R56" i="6"/>
  <c r="L60" i="6"/>
  <c r="L63" i="6" s="1"/>
  <c r="L60" i="5"/>
  <c r="L63" i="5" s="1"/>
  <c r="L60" i="4"/>
  <c r="L63" i="4" s="1"/>
  <c r="L60" i="3"/>
  <c r="L63" i="3" s="1"/>
  <c r="L60" i="1"/>
  <c r="L63" i="1" s="1"/>
  <c r="F60" i="6"/>
  <c r="F63" i="6" s="1"/>
  <c r="F60" i="5"/>
  <c r="F63" i="5" s="1"/>
  <c r="F60" i="4"/>
  <c r="F63" i="4" s="1"/>
  <c r="F60" i="3"/>
  <c r="F63" i="3" s="1"/>
  <c r="F60" i="1"/>
  <c r="F63" i="1" s="1"/>
  <c r="R61" i="9" l="1"/>
  <c r="C83" i="9"/>
  <c r="H91" i="8"/>
  <c r="R83" i="9"/>
  <c r="R91" i="9"/>
  <c r="R61" i="3"/>
  <c r="C58" i="8"/>
  <c r="C61" i="8" s="1"/>
  <c r="D58" i="8"/>
  <c r="D61" i="8" s="1"/>
  <c r="E58" i="8"/>
  <c r="E61" i="8" s="1"/>
  <c r="F58" i="8"/>
  <c r="F61" i="8" s="1"/>
  <c r="G58" i="8"/>
  <c r="G61" i="8" s="1"/>
  <c r="B76" i="8"/>
  <c r="H60" i="6"/>
  <c r="H63" i="6" s="1"/>
  <c r="H60" i="5"/>
  <c r="H63" i="5" s="1"/>
  <c r="H60" i="4"/>
  <c r="H63" i="4" s="1"/>
  <c r="H60" i="3"/>
  <c r="H63" i="3" s="1"/>
  <c r="H60" i="1"/>
  <c r="H63" i="1" s="1"/>
  <c r="N60" i="6"/>
  <c r="N63" i="6" s="1"/>
  <c r="N60" i="5"/>
  <c r="N63" i="5" s="1"/>
  <c r="N60" i="4"/>
  <c r="N63" i="4" s="1"/>
  <c r="N60" i="3"/>
  <c r="N63" i="3" s="1"/>
  <c r="N60" i="1"/>
  <c r="N63" i="1" s="1"/>
  <c r="H61" i="8" l="1"/>
  <c r="P63" i="7"/>
  <c r="P62" i="7"/>
  <c r="P81" i="7"/>
  <c r="G61" i="7"/>
  <c r="G64" i="7" s="1"/>
  <c r="L61" i="7"/>
  <c r="L64" i="7" s="1"/>
  <c r="R4" i="1" l="1"/>
  <c r="R74" i="9" l="1"/>
  <c r="R75" i="9"/>
  <c r="R2" i="9"/>
  <c r="R80" i="1"/>
  <c r="Q76" i="9" l="1"/>
  <c r="Q93" i="9" s="1"/>
  <c r="N76" i="9"/>
  <c r="N93" i="9" s="1"/>
  <c r="K76" i="9"/>
  <c r="K93" i="9" s="1"/>
  <c r="H76" i="9"/>
  <c r="H93" i="9" s="1"/>
  <c r="E76" i="9"/>
  <c r="E93" i="9" s="1"/>
  <c r="B76" i="9"/>
  <c r="C76" i="9" s="1"/>
  <c r="H74" i="8"/>
  <c r="H75" i="8"/>
  <c r="D76" i="8"/>
  <c r="E76" i="8"/>
  <c r="F76" i="8"/>
  <c r="G76" i="8"/>
  <c r="C76" i="8"/>
  <c r="R78" i="6"/>
  <c r="R78" i="5"/>
  <c r="R78" i="4"/>
  <c r="R78" i="3"/>
  <c r="R3" i="9" l="1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9" i="9"/>
  <c r="R60" i="9"/>
  <c r="R65" i="9"/>
  <c r="R66" i="9"/>
  <c r="R67" i="9"/>
  <c r="R68" i="9"/>
  <c r="R69" i="9"/>
  <c r="R70" i="9"/>
  <c r="R71" i="9"/>
  <c r="R72" i="9"/>
  <c r="R73" i="9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60" i="8"/>
  <c r="H65" i="8"/>
  <c r="H66" i="8"/>
  <c r="H67" i="8"/>
  <c r="H68" i="8"/>
  <c r="H69" i="8"/>
  <c r="H70" i="8"/>
  <c r="H71" i="8"/>
  <c r="H72" i="8"/>
  <c r="H73" i="8"/>
  <c r="H2" i="8"/>
  <c r="O3" i="9"/>
  <c r="P3" i="9" s="1"/>
  <c r="O4" i="9"/>
  <c r="P4" i="9" s="1"/>
  <c r="O5" i="9"/>
  <c r="P5" i="9" s="1"/>
  <c r="O6" i="9"/>
  <c r="P6" i="9" s="1"/>
  <c r="O7" i="9"/>
  <c r="P7" i="9" s="1"/>
  <c r="O8" i="9"/>
  <c r="P8" i="9" s="1"/>
  <c r="O9" i="9"/>
  <c r="P9" i="9" s="1"/>
  <c r="O10" i="9"/>
  <c r="P10" i="9" s="1"/>
  <c r="O11" i="9"/>
  <c r="P11" i="9" s="1"/>
  <c r="O12" i="9"/>
  <c r="P12" i="9" s="1"/>
  <c r="O13" i="9"/>
  <c r="P13" i="9" s="1"/>
  <c r="O14" i="9"/>
  <c r="P14" i="9" s="1"/>
  <c r="O15" i="9"/>
  <c r="P15" i="9" s="1"/>
  <c r="O16" i="9"/>
  <c r="P16" i="9" s="1"/>
  <c r="O17" i="9"/>
  <c r="P17" i="9" s="1"/>
  <c r="O18" i="9"/>
  <c r="P18" i="9" s="1"/>
  <c r="O19" i="9"/>
  <c r="P19" i="9" s="1"/>
  <c r="O20" i="9"/>
  <c r="P20" i="9" s="1"/>
  <c r="O21" i="9"/>
  <c r="P21" i="9" s="1"/>
  <c r="O22" i="9"/>
  <c r="P22" i="9" s="1"/>
  <c r="O23" i="9"/>
  <c r="P23" i="9" s="1"/>
  <c r="O24" i="9"/>
  <c r="P24" i="9" s="1"/>
  <c r="O25" i="9"/>
  <c r="P25" i="9" s="1"/>
  <c r="O26" i="9"/>
  <c r="P26" i="9" s="1"/>
  <c r="O27" i="9"/>
  <c r="P27" i="9" s="1"/>
  <c r="O28" i="9"/>
  <c r="P28" i="9" s="1"/>
  <c r="O29" i="9"/>
  <c r="P29" i="9" s="1"/>
  <c r="O30" i="9"/>
  <c r="P30" i="9" s="1"/>
  <c r="O31" i="9"/>
  <c r="P31" i="9" s="1"/>
  <c r="O32" i="9"/>
  <c r="P32" i="9" s="1"/>
  <c r="O33" i="9"/>
  <c r="P33" i="9" s="1"/>
  <c r="O34" i="9"/>
  <c r="P34" i="9" s="1"/>
  <c r="O35" i="9"/>
  <c r="P35" i="9" s="1"/>
  <c r="O36" i="9"/>
  <c r="P36" i="9" s="1"/>
  <c r="O37" i="9"/>
  <c r="P37" i="9" s="1"/>
  <c r="O38" i="9"/>
  <c r="P38" i="9" s="1"/>
  <c r="O39" i="9"/>
  <c r="P39" i="9" s="1"/>
  <c r="O40" i="9"/>
  <c r="P40" i="9" s="1"/>
  <c r="O41" i="9"/>
  <c r="P41" i="9" s="1"/>
  <c r="O42" i="9"/>
  <c r="P42" i="9" s="1"/>
  <c r="O43" i="9"/>
  <c r="P43" i="9" s="1"/>
  <c r="O44" i="9"/>
  <c r="P44" i="9" s="1"/>
  <c r="O45" i="9"/>
  <c r="P45" i="9" s="1"/>
  <c r="O46" i="9"/>
  <c r="P46" i="9" s="1"/>
  <c r="O47" i="9"/>
  <c r="P47" i="9" s="1"/>
  <c r="O48" i="9"/>
  <c r="P48" i="9" s="1"/>
  <c r="O49" i="9"/>
  <c r="P49" i="9" s="1"/>
  <c r="O50" i="9"/>
  <c r="P50" i="9" s="1"/>
  <c r="O51" i="9"/>
  <c r="P51" i="9" s="1"/>
  <c r="O52" i="9"/>
  <c r="P52" i="9" s="1"/>
  <c r="O53" i="9"/>
  <c r="P53" i="9" s="1"/>
  <c r="O54" i="9"/>
  <c r="P54" i="9" s="1"/>
  <c r="O55" i="9"/>
  <c r="P55" i="9" s="1"/>
  <c r="O56" i="9"/>
  <c r="P56" i="9" s="1"/>
  <c r="O57" i="9"/>
  <c r="P57" i="9" s="1"/>
  <c r="O58" i="9"/>
  <c r="P58" i="9" s="1"/>
  <c r="O59" i="9"/>
  <c r="P59" i="9" s="1"/>
  <c r="O65" i="9"/>
  <c r="P65" i="9" s="1"/>
  <c r="O66" i="9"/>
  <c r="P66" i="9" s="1"/>
  <c r="O67" i="9"/>
  <c r="P67" i="9" s="1"/>
  <c r="O68" i="9"/>
  <c r="P68" i="9" s="1"/>
  <c r="O69" i="9"/>
  <c r="P69" i="9" s="1"/>
  <c r="O70" i="9"/>
  <c r="P70" i="9" s="1"/>
  <c r="O71" i="9"/>
  <c r="P71" i="9" s="1"/>
  <c r="O72" i="9"/>
  <c r="P72" i="9" s="1"/>
  <c r="O73" i="9"/>
  <c r="P73" i="9" s="1"/>
  <c r="L3" i="9"/>
  <c r="M3" i="9" s="1"/>
  <c r="L4" i="9"/>
  <c r="M4" i="9" s="1"/>
  <c r="L5" i="9"/>
  <c r="M5" i="9" s="1"/>
  <c r="L6" i="9"/>
  <c r="M6" i="9" s="1"/>
  <c r="L7" i="9"/>
  <c r="M7" i="9" s="1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16" i="9"/>
  <c r="M16" i="9" s="1"/>
  <c r="L17" i="9"/>
  <c r="M17" i="9" s="1"/>
  <c r="L18" i="9"/>
  <c r="M18" i="9" s="1"/>
  <c r="L19" i="9"/>
  <c r="M19" i="9" s="1"/>
  <c r="L20" i="9"/>
  <c r="M20" i="9" s="1"/>
  <c r="L21" i="9"/>
  <c r="M21" i="9" s="1"/>
  <c r="L22" i="9"/>
  <c r="M22" i="9" s="1"/>
  <c r="L23" i="9"/>
  <c r="M23" i="9" s="1"/>
  <c r="L24" i="9"/>
  <c r="M24" i="9" s="1"/>
  <c r="L25" i="9"/>
  <c r="M25" i="9" s="1"/>
  <c r="L26" i="9"/>
  <c r="M26" i="9" s="1"/>
  <c r="L27" i="9"/>
  <c r="M27" i="9" s="1"/>
  <c r="L28" i="9"/>
  <c r="M28" i="9" s="1"/>
  <c r="L29" i="9"/>
  <c r="M29" i="9" s="1"/>
  <c r="L30" i="9"/>
  <c r="M30" i="9" s="1"/>
  <c r="L31" i="9"/>
  <c r="M31" i="9" s="1"/>
  <c r="L32" i="9"/>
  <c r="M32" i="9" s="1"/>
  <c r="L33" i="9"/>
  <c r="M33" i="9" s="1"/>
  <c r="L34" i="9"/>
  <c r="M34" i="9" s="1"/>
  <c r="L35" i="9"/>
  <c r="M35" i="9" s="1"/>
  <c r="L36" i="9"/>
  <c r="M36" i="9" s="1"/>
  <c r="L37" i="9"/>
  <c r="M37" i="9" s="1"/>
  <c r="L38" i="9"/>
  <c r="M38" i="9" s="1"/>
  <c r="L39" i="9"/>
  <c r="M39" i="9" s="1"/>
  <c r="L40" i="9"/>
  <c r="M40" i="9" s="1"/>
  <c r="L41" i="9"/>
  <c r="M41" i="9" s="1"/>
  <c r="L42" i="9"/>
  <c r="M42" i="9" s="1"/>
  <c r="L43" i="9"/>
  <c r="M43" i="9" s="1"/>
  <c r="L44" i="9"/>
  <c r="M44" i="9" s="1"/>
  <c r="L45" i="9"/>
  <c r="M45" i="9" s="1"/>
  <c r="L46" i="9"/>
  <c r="M46" i="9" s="1"/>
  <c r="L47" i="9"/>
  <c r="M47" i="9" s="1"/>
  <c r="L48" i="9"/>
  <c r="M48" i="9" s="1"/>
  <c r="L49" i="9"/>
  <c r="M49" i="9" s="1"/>
  <c r="L50" i="9"/>
  <c r="M50" i="9" s="1"/>
  <c r="L51" i="9"/>
  <c r="M51" i="9" s="1"/>
  <c r="L52" i="9"/>
  <c r="M52" i="9" s="1"/>
  <c r="L53" i="9"/>
  <c r="M53" i="9" s="1"/>
  <c r="L54" i="9"/>
  <c r="M54" i="9" s="1"/>
  <c r="L55" i="9"/>
  <c r="M55" i="9" s="1"/>
  <c r="L56" i="9"/>
  <c r="M56" i="9" s="1"/>
  <c r="L57" i="9"/>
  <c r="M57" i="9" s="1"/>
  <c r="L59" i="9"/>
  <c r="M59" i="9" s="1"/>
  <c r="L65" i="9"/>
  <c r="M65" i="9" s="1"/>
  <c r="L66" i="9"/>
  <c r="M66" i="9" s="1"/>
  <c r="L67" i="9"/>
  <c r="M67" i="9" s="1"/>
  <c r="L68" i="9"/>
  <c r="M68" i="9" s="1"/>
  <c r="L69" i="9"/>
  <c r="M69" i="9" s="1"/>
  <c r="L70" i="9"/>
  <c r="M70" i="9" s="1"/>
  <c r="L71" i="9"/>
  <c r="M71" i="9" s="1"/>
  <c r="L72" i="9"/>
  <c r="M72" i="9" s="1"/>
  <c r="L73" i="9"/>
  <c r="M73" i="9" s="1"/>
  <c r="I3" i="9"/>
  <c r="J3" i="9" s="1"/>
  <c r="I4" i="9"/>
  <c r="J4" i="9" s="1"/>
  <c r="I5" i="9"/>
  <c r="J5" i="9" s="1"/>
  <c r="I6" i="9"/>
  <c r="J6" i="9" s="1"/>
  <c r="I7" i="9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J14" i="9" s="1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36" i="9"/>
  <c r="J36" i="9" s="1"/>
  <c r="I37" i="9"/>
  <c r="J37" i="9" s="1"/>
  <c r="I38" i="9"/>
  <c r="J38" i="9" s="1"/>
  <c r="I39" i="9"/>
  <c r="J39" i="9" s="1"/>
  <c r="I40" i="9"/>
  <c r="J40" i="9" s="1"/>
  <c r="I41" i="9"/>
  <c r="J41" i="9" s="1"/>
  <c r="I42" i="9"/>
  <c r="J42" i="9" s="1"/>
  <c r="I43" i="9"/>
  <c r="J43" i="9" s="1"/>
  <c r="I44" i="9"/>
  <c r="J44" i="9" s="1"/>
  <c r="I45" i="9"/>
  <c r="J45" i="9" s="1"/>
  <c r="I46" i="9"/>
  <c r="J46" i="9" s="1"/>
  <c r="I47" i="9"/>
  <c r="J47" i="9" s="1"/>
  <c r="I48" i="9"/>
  <c r="J48" i="9" s="1"/>
  <c r="I49" i="9"/>
  <c r="J49" i="9" s="1"/>
  <c r="I50" i="9"/>
  <c r="J50" i="9" s="1"/>
  <c r="I51" i="9"/>
  <c r="J51" i="9" s="1"/>
  <c r="I52" i="9"/>
  <c r="J52" i="9" s="1"/>
  <c r="I53" i="9"/>
  <c r="J53" i="9" s="1"/>
  <c r="I54" i="9"/>
  <c r="J54" i="9" s="1"/>
  <c r="I55" i="9"/>
  <c r="J55" i="9" s="1"/>
  <c r="I56" i="9"/>
  <c r="J56" i="9" s="1"/>
  <c r="I57" i="9"/>
  <c r="J57" i="9" s="1"/>
  <c r="I59" i="9"/>
  <c r="J59" i="9" s="1"/>
  <c r="I65" i="9"/>
  <c r="J65" i="9" s="1"/>
  <c r="I66" i="9"/>
  <c r="J66" i="9" s="1"/>
  <c r="I67" i="9"/>
  <c r="J67" i="9" s="1"/>
  <c r="I68" i="9"/>
  <c r="J68" i="9" s="1"/>
  <c r="I69" i="9"/>
  <c r="J69" i="9" s="1"/>
  <c r="I70" i="9"/>
  <c r="J70" i="9" s="1"/>
  <c r="I71" i="9"/>
  <c r="J71" i="9" s="1"/>
  <c r="I72" i="9"/>
  <c r="J72" i="9" s="1"/>
  <c r="I73" i="9"/>
  <c r="J73" i="9" s="1"/>
  <c r="F3" i="9"/>
  <c r="G3" i="9" s="1"/>
  <c r="F4" i="9"/>
  <c r="G4" i="9" s="1"/>
  <c r="F5" i="9"/>
  <c r="G5" i="9" s="1"/>
  <c r="F6" i="9"/>
  <c r="G6" i="9" s="1"/>
  <c r="F7" i="9"/>
  <c r="G7" i="9" s="1"/>
  <c r="F8" i="9"/>
  <c r="G8" i="9" s="1"/>
  <c r="F9" i="9"/>
  <c r="G9" i="9" s="1"/>
  <c r="F10" i="9"/>
  <c r="G10" i="9" s="1"/>
  <c r="F11" i="9"/>
  <c r="G11" i="9" s="1"/>
  <c r="F12" i="9"/>
  <c r="G12" i="9" s="1"/>
  <c r="F13" i="9"/>
  <c r="G13" i="9" s="1"/>
  <c r="F14" i="9"/>
  <c r="G14" i="9" s="1"/>
  <c r="F15" i="9"/>
  <c r="G15" i="9" s="1"/>
  <c r="F16" i="9"/>
  <c r="G16" i="9" s="1"/>
  <c r="F17" i="9"/>
  <c r="G17" i="9" s="1"/>
  <c r="F18" i="9"/>
  <c r="G18" i="9" s="1"/>
  <c r="F19" i="9"/>
  <c r="G19" i="9" s="1"/>
  <c r="F20" i="9"/>
  <c r="G20" i="9" s="1"/>
  <c r="F21" i="9"/>
  <c r="G21" i="9" s="1"/>
  <c r="F22" i="9"/>
  <c r="G22" i="9" s="1"/>
  <c r="F23" i="9"/>
  <c r="G23" i="9" s="1"/>
  <c r="F24" i="9"/>
  <c r="G24" i="9" s="1"/>
  <c r="F25" i="9"/>
  <c r="G25" i="9" s="1"/>
  <c r="F26" i="9"/>
  <c r="G26" i="9" s="1"/>
  <c r="F27" i="9"/>
  <c r="G27" i="9" s="1"/>
  <c r="F28" i="9"/>
  <c r="G28" i="9" s="1"/>
  <c r="F29" i="9"/>
  <c r="G29" i="9" s="1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36" i="9"/>
  <c r="G36" i="9" s="1"/>
  <c r="F37" i="9"/>
  <c r="G37" i="9" s="1"/>
  <c r="F38" i="9"/>
  <c r="G38" i="9" s="1"/>
  <c r="F39" i="9"/>
  <c r="G39" i="9" s="1"/>
  <c r="F40" i="9"/>
  <c r="G40" i="9" s="1"/>
  <c r="F41" i="9"/>
  <c r="G41" i="9" s="1"/>
  <c r="F42" i="9"/>
  <c r="G42" i="9" s="1"/>
  <c r="F43" i="9"/>
  <c r="G43" i="9" s="1"/>
  <c r="F44" i="9"/>
  <c r="G44" i="9" s="1"/>
  <c r="F45" i="9"/>
  <c r="G45" i="9" s="1"/>
  <c r="F46" i="9"/>
  <c r="G46" i="9" s="1"/>
  <c r="F47" i="9"/>
  <c r="G47" i="9" s="1"/>
  <c r="F48" i="9"/>
  <c r="G48" i="9" s="1"/>
  <c r="F49" i="9"/>
  <c r="G49" i="9" s="1"/>
  <c r="F50" i="9"/>
  <c r="G50" i="9" s="1"/>
  <c r="F51" i="9"/>
  <c r="G51" i="9" s="1"/>
  <c r="F52" i="9"/>
  <c r="G52" i="9" s="1"/>
  <c r="F53" i="9"/>
  <c r="G53" i="9" s="1"/>
  <c r="F54" i="9"/>
  <c r="G54" i="9" s="1"/>
  <c r="F55" i="9"/>
  <c r="G55" i="9" s="1"/>
  <c r="F56" i="9"/>
  <c r="G56" i="9" s="1"/>
  <c r="F57" i="9"/>
  <c r="G57" i="9" s="1"/>
  <c r="F59" i="9"/>
  <c r="G59" i="9" s="1"/>
  <c r="F65" i="9"/>
  <c r="G65" i="9" s="1"/>
  <c r="F66" i="9"/>
  <c r="G66" i="9" s="1"/>
  <c r="F67" i="9"/>
  <c r="G67" i="9" s="1"/>
  <c r="F68" i="9"/>
  <c r="G68" i="9" s="1"/>
  <c r="F69" i="9"/>
  <c r="G69" i="9" s="1"/>
  <c r="F70" i="9"/>
  <c r="G70" i="9" s="1"/>
  <c r="F71" i="9"/>
  <c r="G71" i="9" s="1"/>
  <c r="F72" i="9"/>
  <c r="G72" i="9" s="1"/>
  <c r="F73" i="9"/>
  <c r="G73" i="9" s="1"/>
  <c r="C3" i="9"/>
  <c r="D3" i="9" s="1"/>
  <c r="C4" i="9"/>
  <c r="D4" i="9" s="1"/>
  <c r="C5" i="9"/>
  <c r="D5" i="9" s="1"/>
  <c r="C6" i="9"/>
  <c r="D6" i="9" s="1"/>
  <c r="C7" i="9"/>
  <c r="D7" i="9" s="1"/>
  <c r="C8" i="9"/>
  <c r="D8" i="9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C20" i="9"/>
  <c r="D20" i="9" s="1"/>
  <c r="C21" i="9"/>
  <c r="D21" i="9" s="1"/>
  <c r="C22" i="9"/>
  <c r="D22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32" i="9"/>
  <c r="D32" i="9" s="1"/>
  <c r="C33" i="9"/>
  <c r="D33" i="9" s="1"/>
  <c r="C34" i="9"/>
  <c r="D34" i="9" s="1"/>
  <c r="C35" i="9"/>
  <c r="D35" i="9" s="1"/>
  <c r="C36" i="9"/>
  <c r="D36" i="9" s="1"/>
  <c r="C37" i="9"/>
  <c r="D37" i="9" s="1"/>
  <c r="C38" i="9"/>
  <c r="D38" i="9" s="1"/>
  <c r="C39" i="9"/>
  <c r="D39" i="9" s="1"/>
  <c r="C40" i="9"/>
  <c r="D40" i="9" s="1"/>
  <c r="C41" i="9"/>
  <c r="D41" i="9" s="1"/>
  <c r="C42" i="9"/>
  <c r="D42" i="9" s="1"/>
  <c r="C43" i="9"/>
  <c r="D43" i="9" s="1"/>
  <c r="C44" i="9"/>
  <c r="D44" i="9" s="1"/>
  <c r="C45" i="9"/>
  <c r="D45" i="9" s="1"/>
  <c r="C46" i="9"/>
  <c r="D46" i="9" s="1"/>
  <c r="C47" i="9"/>
  <c r="D47" i="9" s="1"/>
  <c r="C48" i="9"/>
  <c r="D48" i="9" s="1"/>
  <c r="C49" i="9"/>
  <c r="D49" i="9" s="1"/>
  <c r="C50" i="9"/>
  <c r="D50" i="9" s="1"/>
  <c r="C51" i="9"/>
  <c r="D51" i="9" s="1"/>
  <c r="C52" i="9"/>
  <c r="D52" i="9" s="1"/>
  <c r="C53" i="9"/>
  <c r="D53" i="9" s="1"/>
  <c r="C54" i="9"/>
  <c r="D54" i="9" s="1"/>
  <c r="C55" i="9"/>
  <c r="D55" i="9" s="1"/>
  <c r="C56" i="9"/>
  <c r="D56" i="9" s="1"/>
  <c r="C57" i="9"/>
  <c r="D57" i="9" s="1"/>
  <c r="C59" i="9"/>
  <c r="D59" i="9" s="1"/>
  <c r="C65" i="9"/>
  <c r="D65" i="9" s="1"/>
  <c r="C66" i="9"/>
  <c r="D66" i="9" s="1"/>
  <c r="C67" i="9"/>
  <c r="D67" i="9" s="1"/>
  <c r="C68" i="9"/>
  <c r="D68" i="9" s="1"/>
  <c r="C69" i="9"/>
  <c r="D69" i="9" s="1"/>
  <c r="C70" i="9"/>
  <c r="D70" i="9" s="1"/>
  <c r="C71" i="9"/>
  <c r="D71" i="9" s="1"/>
  <c r="C72" i="9"/>
  <c r="D72" i="9" s="1"/>
  <c r="C73" i="9"/>
  <c r="D73" i="9" s="1"/>
  <c r="O2" i="9"/>
  <c r="P2" i="9" s="1"/>
  <c r="L2" i="9"/>
  <c r="M2" i="9" s="1"/>
  <c r="I2" i="9"/>
  <c r="J2" i="9" s="1"/>
  <c r="F2" i="9"/>
  <c r="G2" i="9" s="1"/>
  <c r="C2" i="9"/>
  <c r="D2" i="9" s="1"/>
  <c r="F58" i="9"/>
  <c r="G58" i="9" s="1"/>
  <c r="C93" i="9"/>
  <c r="E93" i="8"/>
  <c r="B58" i="8"/>
  <c r="B61" i="8" s="1"/>
  <c r="B93" i="8" s="1"/>
  <c r="F93" i="8"/>
  <c r="H76" i="8" l="1"/>
  <c r="D93" i="8"/>
  <c r="C93" i="8"/>
  <c r="H58" i="8"/>
  <c r="O93" i="9"/>
  <c r="P93" i="9" s="1"/>
  <c r="L93" i="9"/>
  <c r="M93" i="9" s="1"/>
  <c r="D93" i="9"/>
  <c r="R76" i="9"/>
  <c r="C58" i="9"/>
  <c r="D58" i="9" s="1"/>
  <c r="O76" i="9"/>
  <c r="P76" i="9" s="1"/>
  <c r="L76" i="9"/>
  <c r="M76" i="9" s="1"/>
  <c r="I76" i="9"/>
  <c r="J76" i="9" s="1"/>
  <c r="R58" i="9"/>
  <c r="D76" i="9"/>
  <c r="F76" i="9"/>
  <c r="G76" i="9" s="1"/>
  <c r="I93" i="9"/>
  <c r="J93" i="9" s="1"/>
  <c r="I58" i="9"/>
  <c r="J58" i="9" s="1"/>
  <c r="L58" i="9"/>
  <c r="M58" i="9" s="1"/>
  <c r="L61" i="9"/>
  <c r="M61" i="9" s="1"/>
  <c r="C61" i="9"/>
  <c r="D61" i="9" s="1"/>
  <c r="O61" i="9"/>
  <c r="P61" i="9" s="1"/>
  <c r="R93" i="9" l="1"/>
  <c r="H93" i="8"/>
  <c r="F93" i="9"/>
  <c r="G93" i="9" s="1"/>
  <c r="I61" i="9"/>
  <c r="J61" i="9" s="1"/>
  <c r="F61" i="9"/>
  <c r="G61" i="9" s="1"/>
  <c r="G93" i="8"/>
  <c r="R4" i="6" l="1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7" i="6"/>
  <c r="R58" i="6"/>
  <c r="R59" i="6"/>
  <c r="O61" i="7" l="1"/>
  <c r="O64" i="7" s="1"/>
  <c r="N61" i="7"/>
  <c r="N64" i="7" s="1"/>
  <c r="M61" i="7"/>
  <c r="M64" i="7" s="1"/>
  <c r="K61" i="7"/>
  <c r="K64" i="7" s="1"/>
  <c r="J61" i="7"/>
  <c r="J64" i="7" s="1"/>
  <c r="I61" i="7"/>
  <c r="I64" i="7" s="1"/>
  <c r="H61" i="7"/>
  <c r="H64" i="7" s="1"/>
  <c r="F61" i="7"/>
  <c r="F64" i="7" s="1"/>
  <c r="E61" i="7"/>
  <c r="E64" i="7" s="1"/>
  <c r="D61" i="7"/>
  <c r="D64" i="7" s="1"/>
  <c r="C61" i="7"/>
  <c r="C64" i="7" s="1"/>
  <c r="B61" i="7"/>
  <c r="B64" i="7" s="1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R62" i="6"/>
  <c r="R61" i="6"/>
  <c r="R62" i="5"/>
  <c r="R61" i="5"/>
  <c r="P61" i="7" l="1"/>
  <c r="P64" i="7" s="1"/>
  <c r="P84" i="7" s="1"/>
  <c r="R62" i="4" l="1"/>
  <c r="R61" i="4"/>
  <c r="R62" i="3"/>
  <c r="R62" i="1"/>
  <c r="R61" i="1"/>
  <c r="Q60" i="6"/>
  <c r="Q63" i="6" s="1"/>
  <c r="P60" i="6"/>
  <c r="P63" i="6" s="1"/>
  <c r="O60" i="6"/>
  <c r="O63" i="6" s="1"/>
  <c r="M60" i="6"/>
  <c r="M63" i="6" s="1"/>
  <c r="K60" i="6"/>
  <c r="K63" i="6" s="1"/>
  <c r="J60" i="6"/>
  <c r="J63" i="6" s="1"/>
  <c r="I60" i="6"/>
  <c r="I63" i="6" s="1"/>
  <c r="G60" i="6"/>
  <c r="G63" i="6" s="1"/>
  <c r="E60" i="6"/>
  <c r="E63" i="6" s="1"/>
  <c r="D60" i="6"/>
  <c r="D63" i="6" s="1"/>
  <c r="C60" i="6"/>
  <c r="C63" i="6" s="1"/>
  <c r="B60" i="6"/>
  <c r="B63" i="6" s="1"/>
  <c r="Q60" i="5"/>
  <c r="Q63" i="5" s="1"/>
  <c r="P60" i="5"/>
  <c r="P63" i="5" s="1"/>
  <c r="O60" i="5"/>
  <c r="O63" i="5" s="1"/>
  <c r="M60" i="5"/>
  <c r="M63" i="5" s="1"/>
  <c r="K60" i="5"/>
  <c r="K63" i="5" s="1"/>
  <c r="J60" i="5"/>
  <c r="J63" i="5" s="1"/>
  <c r="I60" i="5"/>
  <c r="I63" i="5" s="1"/>
  <c r="G60" i="5"/>
  <c r="G63" i="5" s="1"/>
  <c r="E60" i="5"/>
  <c r="E63" i="5" s="1"/>
  <c r="D60" i="5"/>
  <c r="D63" i="5" s="1"/>
  <c r="C60" i="5"/>
  <c r="C63" i="5" s="1"/>
  <c r="B60" i="5"/>
  <c r="B63" i="5" s="1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Q60" i="4"/>
  <c r="Q63" i="4" s="1"/>
  <c r="P60" i="4"/>
  <c r="P63" i="4" s="1"/>
  <c r="O60" i="4"/>
  <c r="O63" i="4" s="1"/>
  <c r="M60" i="4"/>
  <c r="M63" i="4" s="1"/>
  <c r="K60" i="4"/>
  <c r="K63" i="4" s="1"/>
  <c r="J60" i="4"/>
  <c r="J63" i="4" s="1"/>
  <c r="I60" i="4"/>
  <c r="I63" i="4" s="1"/>
  <c r="G60" i="4"/>
  <c r="G63" i="4" s="1"/>
  <c r="E60" i="4"/>
  <c r="E63" i="4" s="1"/>
  <c r="D60" i="4"/>
  <c r="D63" i="4" s="1"/>
  <c r="C60" i="4"/>
  <c r="C63" i="4" s="1"/>
  <c r="B60" i="4"/>
  <c r="B63" i="4" s="1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Q60" i="3"/>
  <c r="Q63" i="3" s="1"/>
  <c r="P60" i="3"/>
  <c r="P63" i="3" s="1"/>
  <c r="O60" i="3"/>
  <c r="O63" i="3" s="1"/>
  <c r="M60" i="3"/>
  <c r="M63" i="3" s="1"/>
  <c r="K60" i="3"/>
  <c r="K63" i="3" s="1"/>
  <c r="J60" i="3"/>
  <c r="J63" i="3" s="1"/>
  <c r="I60" i="3"/>
  <c r="I63" i="3" s="1"/>
  <c r="G60" i="3"/>
  <c r="G63" i="3" s="1"/>
  <c r="E60" i="3"/>
  <c r="E63" i="3" s="1"/>
  <c r="D60" i="3"/>
  <c r="D63" i="3" s="1"/>
  <c r="C60" i="3"/>
  <c r="C63" i="3" s="1"/>
  <c r="B60" i="3"/>
  <c r="B63" i="3" s="1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63" i="6" l="1"/>
  <c r="R93" i="6" s="1"/>
  <c r="R63" i="5"/>
  <c r="R93" i="5" s="1"/>
  <c r="R63" i="4"/>
  <c r="R93" i="4" s="1"/>
  <c r="R63" i="3"/>
  <c r="R93" i="3" s="1"/>
  <c r="R60" i="6"/>
  <c r="R60" i="5"/>
  <c r="R60" i="4"/>
  <c r="R60" i="3"/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G60" i="1"/>
  <c r="I60" i="1"/>
  <c r="J60" i="1"/>
  <c r="K60" i="1"/>
  <c r="M60" i="1"/>
  <c r="O60" i="1"/>
  <c r="P60" i="1"/>
  <c r="Q60" i="1"/>
  <c r="O63" i="1" l="1"/>
  <c r="Q63" i="1"/>
  <c r="P63" i="1"/>
  <c r="M63" i="1"/>
  <c r="K63" i="1"/>
  <c r="J63" i="1"/>
  <c r="I63" i="1"/>
  <c r="G63" i="1"/>
  <c r="E60" i="1"/>
  <c r="E63" i="1" s="1"/>
  <c r="D60" i="1"/>
  <c r="D63" i="1" s="1"/>
  <c r="C60" i="1"/>
  <c r="C63" i="1" s="1"/>
  <c r="B60" i="1"/>
  <c r="B63" i="1" l="1"/>
  <c r="R63" i="1" s="1"/>
  <c r="R60" i="1"/>
  <c r="R95" i="1" l="1"/>
</calcChain>
</file>

<file path=xl/sharedStrings.xml><?xml version="1.0" encoding="utf-8"?>
<sst xmlns="http://schemas.openxmlformats.org/spreadsheetml/2006/main" count="977" uniqueCount="192">
  <si>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</si>
  <si>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</si>
  <si>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</si>
  <si>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</si>
  <si>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</si>
  <si>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</si>
  <si>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</si>
  <si>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</si>
  <si>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</si>
  <si>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</si>
  <si>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</si>
  <si>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</si>
  <si>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</si>
  <si>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</si>
  <si>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</si>
  <si>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</si>
  <si>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</si>
  <si>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</si>
  <si>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</si>
  <si>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</si>
  <si>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</si>
  <si>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</si>
  <si>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</si>
  <si>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</si>
  <si>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</si>
  <si>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</si>
  <si>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</si>
  <si>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</si>
  <si>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</si>
  <si>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</si>
  <si>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</si>
  <si>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</si>
  <si>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</si>
  <si>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</si>
  <si>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</si>
  <si>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</si>
  <si>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</si>
  <si>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</si>
  <si>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</si>
  <si>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</si>
  <si>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</si>
  <si>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</si>
  <si>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</si>
  <si>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</si>
  <si>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</si>
  <si>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</si>
  <si>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</si>
  <si>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</si>
  <si>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</si>
  <si>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</si>
  <si>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</si>
  <si>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</si>
  <si>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</si>
  <si>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Guam</t>
  </si>
  <si>
    <t>N. Mariana Islands</t>
  </si>
  <si>
    <t>America Samoa</t>
  </si>
  <si>
    <t>State</t>
  </si>
  <si>
    <t>Section 5303</t>
  </si>
  <si>
    <t>Section 5304</t>
  </si>
  <si>
    <t xml:space="preserve">Section 5307 </t>
  </si>
  <si>
    <t>Section 5310</t>
  </si>
  <si>
    <t>Section 5311</t>
  </si>
  <si>
    <t>Section 5311(c)(2)</t>
  </si>
  <si>
    <t>Section 5311(c)(1)</t>
  </si>
  <si>
    <t>Section 5337</t>
  </si>
  <si>
    <t>Section 5339</t>
  </si>
  <si>
    <t>Section 5329</t>
  </si>
  <si>
    <t>Section 5340</t>
  </si>
  <si>
    <t>Metropolitan</t>
  </si>
  <si>
    <t>Statewide</t>
  </si>
  <si>
    <t>Urbanized Area</t>
  </si>
  <si>
    <t>Enhanced Mobility for</t>
  </si>
  <si>
    <t xml:space="preserve"> Nonurbanized Area</t>
  </si>
  <si>
    <t>Appalachian Dev. Public</t>
  </si>
  <si>
    <t>Indian Reserv.</t>
  </si>
  <si>
    <t>State of Good</t>
  </si>
  <si>
    <t xml:space="preserve">State Safety </t>
  </si>
  <si>
    <t>Planning</t>
  </si>
  <si>
    <t>Formula</t>
  </si>
  <si>
    <t>Older Adults and People with Disabilities</t>
  </si>
  <si>
    <t>Trans. Assist. Program</t>
  </si>
  <si>
    <t>Repair</t>
  </si>
  <si>
    <t>Facilities Formula</t>
  </si>
  <si>
    <t>Oversight</t>
  </si>
  <si>
    <t>Growing States</t>
  </si>
  <si>
    <t>High Density</t>
  </si>
  <si>
    <t>State Total</t>
  </si>
  <si>
    <t>Alabama……………………………………..</t>
  </si>
  <si>
    <t>Alaska……………………………………….</t>
  </si>
  <si>
    <t>American Samoa…………………………….</t>
  </si>
  <si>
    <t>Arizona……………………………………….</t>
  </si>
  <si>
    <t>Arkansas…………………………………….</t>
  </si>
  <si>
    <t>California………………………………..…..</t>
  </si>
  <si>
    <t>Colorado…………………………………….</t>
  </si>
  <si>
    <t>Connecticut……………………………..…..</t>
  </si>
  <si>
    <t>Delaware…………………………………….</t>
  </si>
  <si>
    <t>District of Columbia……………………….</t>
  </si>
  <si>
    <t>Florida……………………………………….</t>
  </si>
  <si>
    <t>Georgia………………………………………</t>
  </si>
  <si>
    <t>Guam…………………………………………</t>
  </si>
  <si>
    <t>Hawaii……………………………………….</t>
  </si>
  <si>
    <t>Idaho………………………………………….</t>
  </si>
  <si>
    <t>Illinois………………………………………..</t>
  </si>
  <si>
    <t>Indiana………………………………………</t>
  </si>
  <si>
    <t>Iowa………………………………………….</t>
  </si>
  <si>
    <t>Kansas……………………………………….</t>
  </si>
  <si>
    <t>Kentucky……………………………………</t>
  </si>
  <si>
    <t>Louisiana…………………………………….</t>
  </si>
  <si>
    <t>Maine…………………………………………</t>
  </si>
  <si>
    <t>Maryland…………………………………….</t>
  </si>
  <si>
    <t>Massachusetts…………………………….</t>
  </si>
  <si>
    <t>Michigan…………………………………….</t>
  </si>
  <si>
    <t>Minnesota………………………………….</t>
  </si>
  <si>
    <t>Mississippi………………………………….</t>
  </si>
  <si>
    <t>Missouri…………………………………….</t>
  </si>
  <si>
    <t>Montana……………………………………..</t>
  </si>
  <si>
    <t>N. Mariana Islands………………………….</t>
  </si>
  <si>
    <t>Nebraska…………………………………….</t>
  </si>
  <si>
    <t>Nevada……………………………………….</t>
  </si>
  <si>
    <t>New Hampshire…………………………….</t>
  </si>
  <si>
    <t>New Jersey………………………………….</t>
  </si>
  <si>
    <t>New Mexico…………………………………</t>
  </si>
  <si>
    <t>New York…………………………………….</t>
  </si>
  <si>
    <t>North Carolina……………………………………</t>
  </si>
  <si>
    <t>North Dakota……………………………….</t>
  </si>
  <si>
    <t>Ohio…………………………………………..</t>
  </si>
  <si>
    <t>Oklahoma……………………………………</t>
  </si>
  <si>
    <t>Oregon……………………………………….</t>
  </si>
  <si>
    <t>Pennsylvania……………………………….</t>
  </si>
  <si>
    <t>Puerto Rico………………………………….</t>
  </si>
  <si>
    <t>Rhode Island………………………………..</t>
  </si>
  <si>
    <t>South Carolina………………………………</t>
  </si>
  <si>
    <t>South Dakota……………………………….</t>
  </si>
  <si>
    <t>Tennessee………………………………….</t>
  </si>
  <si>
    <t>Texas…………………………………………</t>
  </si>
  <si>
    <t>Utah………………………………………….</t>
  </si>
  <si>
    <t>Vermont……………………………………..</t>
  </si>
  <si>
    <t>Virgin Islands………………………………..</t>
  </si>
  <si>
    <t>Virginia……………………………………….</t>
  </si>
  <si>
    <t>Washington…………………………………</t>
  </si>
  <si>
    <t>West Virginia………………………………</t>
  </si>
  <si>
    <t>Wisconsin…………………………………..</t>
  </si>
  <si>
    <t>Wyoming…………………………………...</t>
  </si>
  <si>
    <t>Subtotal</t>
  </si>
  <si>
    <t>Pilot Program for Enhanced Mobility</t>
  </si>
  <si>
    <t>Total</t>
  </si>
  <si>
    <t>Unallocated……………….</t>
  </si>
  <si>
    <t>Passenger Ferry Boat Program</t>
  </si>
  <si>
    <t>Public Transportation on Indian Reservations Competitive</t>
  </si>
  <si>
    <t>Transit Research</t>
  </si>
  <si>
    <t>Technical Assistance and Workforce Development</t>
  </si>
  <si>
    <t>Component and Low-No Testing</t>
  </si>
  <si>
    <t>Transit Cooperative Research Program (TCRP)</t>
  </si>
  <si>
    <t>Bus Testing Facilities</t>
  </si>
  <si>
    <t>National Transit Database</t>
  </si>
  <si>
    <t>Bus and Bus Facilities Competitive Grants</t>
  </si>
  <si>
    <t>Low-No Competitive Grants</t>
  </si>
  <si>
    <t>Discretionary / Competitive Programs</t>
  </si>
  <si>
    <t>FY 2021 Total</t>
  </si>
  <si>
    <t>FY 2026</t>
  </si>
  <si>
    <t>FY 2025</t>
  </si>
  <si>
    <t>FY 2022</t>
  </si>
  <si>
    <t>FY 2023</t>
  </si>
  <si>
    <t>FY 2024</t>
  </si>
  <si>
    <t>$ change</t>
  </si>
  <si>
    <t>% change</t>
  </si>
  <si>
    <t>Grand Total</t>
  </si>
  <si>
    <t>FY22 - 26 
Grand Totals</t>
  </si>
  <si>
    <t>FY22 - 26
Grand Totals</t>
  </si>
  <si>
    <t>Railcar Replacement Program Competitive Grants</t>
  </si>
  <si>
    <t>Administrative Expenses</t>
  </si>
  <si>
    <t>Bus Facilities Comp. and Low-No Comp.</t>
  </si>
  <si>
    <t>Buses and Bus</t>
  </si>
  <si>
    <t>Transit Oriented Development (Discretionary Pilot)</t>
  </si>
  <si>
    <t>Amounts are estimated based on the 2010 Census and 2019 NTD Data.</t>
  </si>
  <si>
    <t>National RTAP</t>
  </si>
  <si>
    <t>Section 5311(b)(3)</t>
  </si>
  <si>
    <t xml:space="preserve">RTAP    </t>
  </si>
  <si>
    <t>National</t>
  </si>
  <si>
    <t>Distribution</t>
  </si>
  <si>
    <t>FY21 amounts are FAST Act authorized amounts.</t>
  </si>
  <si>
    <t>General Fund</t>
  </si>
  <si>
    <t xml:space="preserve">Capital Investment Grants </t>
  </si>
  <si>
    <t>General Fund - Authorized to be Appropriated</t>
  </si>
  <si>
    <t>Washington Area Metropolitan Transit Authority</t>
  </si>
  <si>
    <t>General Fund - Appropriated</t>
  </si>
  <si>
    <t>All Stations Accessibility Program</t>
  </si>
  <si>
    <t>Electric or Low-Emitting Ferry Program</t>
  </si>
  <si>
    <t>Ferry Service for Rural Communities</t>
  </si>
  <si>
    <t>FY 2021 Authorized</t>
  </si>
  <si>
    <t>General Fund Advance Appropriations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</si>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</sst>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Times New Roman"/>
      <family val="1"/>
    </font>
    <font>
      <b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vertical="center"/>
    </xf>
    <xf numFmtId="3" fontId="4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3" fontId="5" fillId="0" borderId="3" xfId="0" applyNumberFormat="1" applyFont="1" applyBorder="1" applyAlignment="1">
      <alignment horizontal="left" indent="1"/>
    </xf>
    <xf numFmtId="3" fontId="5" fillId="0" borderId="3" xfId="1" applyNumberFormat="1" applyFont="1" applyFill="1" applyBorder="1" applyAlignment="1"/>
    <xf numFmtId="3" fontId="5" fillId="0" borderId="3" xfId="1" applyNumberFormat="1" applyFont="1" applyFill="1" applyBorder="1"/>
    <xf numFmtId="3" fontId="5" fillId="0" borderId="0" xfId="0" applyNumberFormat="1" applyFont="1"/>
    <xf numFmtId="3" fontId="5" fillId="0" borderId="0" xfId="0" applyNumberFormat="1" applyFont="1" applyAlignment="1">
      <alignment horizontal="left" indent="1"/>
    </xf>
    <xf numFmtId="3" fontId="7" fillId="0" borderId="0" xfId="1" applyNumberFormat="1" applyFont="1" applyFill="1" applyBorder="1" applyAlignment="1"/>
    <xf numFmtId="3" fontId="5" fillId="0" borderId="0" xfId="1" applyNumberFormat="1" applyFont="1" applyFill="1"/>
    <xf numFmtId="3" fontId="3" fillId="0" borderId="3" xfId="0" applyNumberFormat="1" applyFont="1" applyBorder="1"/>
    <xf numFmtId="3" fontId="5" fillId="0" borderId="0" xfId="1" applyNumberFormat="1" applyFont="1" applyFill="1" applyBorder="1" applyAlignment="1"/>
    <xf numFmtId="3" fontId="5" fillId="0" borderId="0" xfId="0" applyNumberFormat="1" applyFont="1" applyAlignment="1">
      <alignment vertical="center"/>
    </xf>
    <xf numFmtId="3" fontId="5" fillId="0" borderId="0" xfId="1" applyNumberFormat="1" applyFont="1" applyFill="1" applyAlignment="1"/>
    <xf numFmtId="164" fontId="6" fillId="0" borderId="0" xfId="1" applyNumberFormat="1" applyFont="1"/>
    <xf numFmtId="164" fontId="10" fillId="0" borderId="0" xfId="1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/>
    <xf numFmtId="164" fontId="6" fillId="2" borderId="0" xfId="1" applyNumberFormat="1" applyFont="1" applyFill="1"/>
    <xf numFmtId="9" fontId="6" fillId="2" borderId="0" xfId="2" applyFont="1" applyFill="1"/>
    <xf numFmtId="0" fontId="6" fillId="2" borderId="0" xfId="0" applyFont="1" applyFill="1"/>
    <xf numFmtId="0" fontId="0" fillId="0" borderId="0" xfId="0" applyFill="1"/>
    <xf numFmtId="0" fontId="6" fillId="0" borderId="0" xfId="0" applyFont="1" applyFill="1"/>
    <xf numFmtId="164" fontId="6" fillId="0" borderId="0" xfId="0" applyNumberFormat="1" applyFont="1" applyFill="1"/>
    <xf numFmtId="0" fontId="8" fillId="0" borderId="0" xfId="0" applyFont="1" applyFill="1" applyAlignment="1">
      <alignment horizontal="center" wrapText="1"/>
    </xf>
    <xf numFmtId="164" fontId="6" fillId="0" borderId="0" xfId="1" applyNumberFormat="1" applyFont="1" applyFill="1"/>
    <xf numFmtId="43" fontId="6" fillId="0" borderId="0" xfId="0" applyNumberFormat="1" applyFont="1"/>
    <xf numFmtId="37" fontId="6" fillId="0" borderId="0" xfId="0" applyNumberFormat="1" applyFont="1"/>
    <xf numFmtId="3" fontId="3" fillId="0" borderId="3" xfId="1" applyNumberFormat="1" applyFont="1" applyFill="1" applyBorder="1" applyAlignment="1"/>
    <xf numFmtId="3" fontId="3" fillId="0" borderId="0" xfId="0" applyNumberFormat="1" applyFont="1"/>
    <xf numFmtId="3" fontId="10" fillId="0" borderId="0" xfId="0" applyNumberFormat="1" applyFont="1"/>
    <xf numFmtId="164" fontId="10" fillId="2" borderId="0" xfId="1" applyNumberFormat="1" applyFont="1" applyFill="1"/>
    <xf numFmtId="9" fontId="10" fillId="2" borderId="0" xfId="2" applyFont="1" applyFill="1"/>
    <xf numFmtId="0" fontId="8" fillId="0" borderId="0" xfId="0" applyFont="1" applyFill="1" applyAlignment="1">
      <alignment horizontal="center"/>
    </xf>
    <xf numFmtId="3" fontId="5" fillId="0" borderId="0" xfId="0" applyNumberFormat="1" applyFont="1" applyFill="1"/>
    <xf numFmtId="164" fontId="5" fillId="0" borderId="0" xfId="1" applyNumberFormat="1" applyFont="1" applyFill="1"/>
    <xf numFmtId="3" fontId="3" fillId="0" borderId="0" xfId="0" applyNumberFormat="1" applyFont="1" applyFill="1"/>
    <xf numFmtId="164" fontId="10" fillId="0" borderId="0" xfId="1" applyNumberFormat="1" applyFont="1" applyFill="1"/>
    <xf numFmtId="164" fontId="10" fillId="0" borderId="0" xfId="0" applyNumberFormat="1" applyFont="1" applyFill="1"/>
    <xf numFmtId="3" fontId="3" fillId="0" borderId="3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94F6D-FDB8-4BFC-BF7D-F01113E32B4F}">
  <dimension ref="A1:HI88"/>
  <sheetViews>
    <sheetView workbookViewId="0">
      <pane xSplit="1" topLeftCell="B1" activePane="topRight" state="frozen"/>
      <selection activeCell="A55" sqref="A55"/>
      <selection pane="topRight"/>
    </sheetView>
  </sheetViews>
  <sheetFormatPr defaultColWidth="9.21875" defaultRowHeight="11.4" x14ac:dyDescent="0.2"/>
  <cols>
    <col min="1" max="1" width="44.77734375" style="14" customWidth="1"/>
    <col min="2" max="2" width="17.44140625" style="14" customWidth="1"/>
    <col min="3" max="3" width="13.44140625" style="14" customWidth="1"/>
    <col min="4" max="4" width="17.21875" style="14" customWidth="1"/>
    <col min="5" max="5" width="19.77734375" style="14" customWidth="1"/>
    <col min="6" max="6" width="15.21875" style="14" bestFit="1" customWidth="1"/>
    <col min="7" max="7" width="15.21875" style="14" customWidth="1"/>
    <col min="8" max="8" width="20.44140625" style="14" customWidth="1"/>
    <col min="9" max="9" width="13.21875" style="14" customWidth="1"/>
    <col min="10" max="10" width="17.44140625" style="14" customWidth="1"/>
    <col min="11" max="13" width="17.5546875" style="14" customWidth="1"/>
    <col min="14" max="14" width="15.77734375" style="14" customWidth="1"/>
    <col min="15" max="15" width="14.21875" style="14" customWidth="1"/>
    <col min="16" max="16" width="16" style="14" customWidth="1"/>
    <col min="17" max="17" width="9.21875" style="14"/>
    <col min="18" max="18" width="9.77734375" style="14" bestFit="1" customWidth="1"/>
    <col min="19" max="258" width="9.21875" style="14"/>
    <col min="259" max="259" width="31.21875" style="14" customWidth="1"/>
    <col min="260" max="260" width="20.21875" style="14" customWidth="1"/>
    <col min="261" max="261" width="19.21875" style="14" customWidth="1"/>
    <col min="262" max="262" width="17.21875" style="14" customWidth="1"/>
    <col min="263" max="263" width="29.21875" style="14" customWidth="1"/>
    <col min="264" max="264" width="21" style="14" customWidth="1"/>
    <col min="265" max="265" width="19.21875" style="14" customWidth="1"/>
    <col min="266" max="266" width="18.5546875" style="14" customWidth="1"/>
    <col min="267" max="267" width="17.44140625" style="14" customWidth="1"/>
    <col min="268" max="271" width="17.5546875" style="14" customWidth="1"/>
    <col min="272" max="272" width="16" style="14" customWidth="1"/>
    <col min="273" max="273" width="9.21875" style="14"/>
    <col min="274" max="274" width="9.77734375" style="14" bestFit="1" customWidth="1"/>
    <col min="275" max="514" width="9.21875" style="14"/>
    <col min="515" max="515" width="31.21875" style="14" customWidth="1"/>
    <col min="516" max="516" width="20.21875" style="14" customWidth="1"/>
    <col min="517" max="517" width="19.21875" style="14" customWidth="1"/>
    <col min="518" max="518" width="17.21875" style="14" customWidth="1"/>
    <col min="519" max="519" width="29.21875" style="14" customWidth="1"/>
    <col min="520" max="520" width="21" style="14" customWidth="1"/>
    <col min="521" max="521" width="19.21875" style="14" customWidth="1"/>
    <col min="522" max="522" width="18.5546875" style="14" customWidth="1"/>
    <col min="523" max="523" width="17.44140625" style="14" customWidth="1"/>
    <col min="524" max="527" width="17.5546875" style="14" customWidth="1"/>
    <col min="528" max="528" width="16" style="14" customWidth="1"/>
    <col min="529" max="529" width="9.21875" style="14"/>
    <col min="530" max="530" width="9.77734375" style="14" bestFit="1" customWidth="1"/>
    <col min="531" max="770" width="9.21875" style="14"/>
    <col min="771" max="771" width="31.21875" style="14" customWidth="1"/>
    <col min="772" max="772" width="20.21875" style="14" customWidth="1"/>
    <col min="773" max="773" width="19.21875" style="14" customWidth="1"/>
    <col min="774" max="774" width="17.21875" style="14" customWidth="1"/>
    <col min="775" max="775" width="29.21875" style="14" customWidth="1"/>
    <col min="776" max="776" width="21" style="14" customWidth="1"/>
    <col min="777" max="777" width="19.21875" style="14" customWidth="1"/>
    <col min="778" max="778" width="18.5546875" style="14" customWidth="1"/>
    <col min="779" max="779" width="17.44140625" style="14" customWidth="1"/>
    <col min="780" max="783" width="17.5546875" style="14" customWidth="1"/>
    <col min="784" max="784" width="16" style="14" customWidth="1"/>
    <col min="785" max="785" width="9.21875" style="14"/>
    <col min="786" max="786" width="9.77734375" style="14" bestFit="1" customWidth="1"/>
    <col min="787" max="1026" width="9.21875" style="14"/>
    <col min="1027" max="1027" width="31.21875" style="14" customWidth="1"/>
    <col min="1028" max="1028" width="20.21875" style="14" customWidth="1"/>
    <col min="1029" max="1029" width="19.21875" style="14" customWidth="1"/>
    <col min="1030" max="1030" width="17.21875" style="14" customWidth="1"/>
    <col min="1031" max="1031" width="29.21875" style="14" customWidth="1"/>
    <col min="1032" max="1032" width="21" style="14" customWidth="1"/>
    <col min="1033" max="1033" width="19.21875" style="14" customWidth="1"/>
    <col min="1034" max="1034" width="18.5546875" style="14" customWidth="1"/>
    <col min="1035" max="1035" width="17.44140625" style="14" customWidth="1"/>
    <col min="1036" max="1039" width="17.5546875" style="14" customWidth="1"/>
    <col min="1040" max="1040" width="16" style="14" customWidth="1"/>
    <col min="1041" max="1041" width="9.21875" style="14"/>
    <col min="1042" max="1042" width="9.77734375" style="14" bestFit="1" customWidth="1"/>
    <col min="1043" max="1282" width="9.21875" style="14"/>
    <col min="1283" max="1283" width="31.21875" style="14" customWidth="1"/>
    <col min="1284" max="1284" width="20.21875" style="14" customWidth="1"/>
    <col min="1285" max="1285" width="19.21875" style="14" customWidth="1"/>
    <col min="1286" max="1286" width="17.21875" style="14" customWidth="1"/>
    <col min="1287" max="1287" width="29.21875" style="14" customWidth="1"/>
    <col min="1288" max="1288" width="21" style="14" customWidth="1"/>
    <col min="1289" max="1289" width="19.21875" style="14" customWidth="1"/>
    <col min="1290" max="1290" width="18.5546875" style="14" customWidth="1"/>
    <col min="1291" max="1291" width="17.44140625" style="14" customWidth="1"/>
    <col min="1292" max="1295" width="17.5546875" style="14" customWidth="1"/>
    <col min="1296" max="1296" width="16" style="14" customWidth="1"/>
    <col min="1297" max="1297" width="9.21875" style="14"/>
    <col min="1298" max="1298" width="9.77734375" style="14" bestFit="1" customWidth="1"/>
    <col min="1299" max="1538" width="9.21875" style="14"/>
    <col min="1539" max="1539" width="31.21875" style="14" customWidth="1"/>
    <col min="1540" max="1540" width="20.21875" style="14" customWidth="1"/>
    <col min="1541" max="1541" width="19.21875" style="14" customWidth="1"/>
    <col min="1542" max="1542" width="17.21875" style="14" customWidth="1"/>
    <col min="1543" max="1543" width="29.21875" style="14" customWidth="1"/>
    <col min="1544" max="1544" width="21" style="14" customWidth="1"/>
    <col min="1545" max="1545" width="19.21875" style="14" customWidth="1"/>
    <col min="1546" max="1546" width="18.5546875" style="14" customWidth="1"/>
    <col min="1547" max="1547" width="17.44140625" style="14" customWidth="1"/>
    <col min="1548" max="1551" width="17.5546875" style="14" customWidth="1"/>
    <col min="1552" max="1552" width="16" style="14" customWidth="1"/>
    <col min="1553" max="1553" width="9.21875" style="14"/>
    <col min="1554" max="1554" width="9.77734375" style="14" bestFit="1" customWidth="1"/>
    <col min="1555" max="1794" width="9.21875" style="14"/>
    <col min="1795" max="1795" width="31.21875" style="14" customWidth="1"/>
    <col min="1796" max="1796" width="20.21875" style="14" customWidth="1"/>
    <col min="1797" max="1797" width="19.21875" style="14" customWidth="1"/>
    <col min="1798" max="1798" width="17.21875" style="14" customWidth="1"/>
    <col min="1799" max="1799" width="29.21875" style="14" customWidth="1"/>
    <col min="1800" max="1800" width="21" style="14" customWidth="1"/>
    <col min="1801" max="1801" width="19.21875" style="14" customWidth="1"/>
    <col min="1802" max="1802" width="18.5546875" style="14" customWidth="1"/>
    <col min="1803" max="1803" width="17.44140625" style="14" customWidth="1"/>
    <col min="1804" max="1807" width="17.5546875" style="14" customWidth="1"/>
    <col min="1808" max="1808" width="16" style="14" customWidth="1"/>
    <col min="1809" max="1809" width="9.21875" style="14"/>
    <col min="1810" max="1810" width="9.77734375" style="14" bestFit="1" customWidth="1"/>
    <col min="1811" max="2050" width="9.21875" style="14"/>
    <col min="2051" max="2051" width="31.21875" style="14" customWidth="1"/>
    <col min="2052" max="2052" width="20.21875" style="14" customWidth="1"/>
    <col min="2053" max="2053" width="19.21875" style="14" customWidth="1"/>
    <col min="2054" max="2054" width="17.21875" style="14" customWidth="1"/>
    <col min="2055" max="2055" width="29.21875" style="14" customWidth="1"/>
    <col min="2056" max="2056" width="21" style="14" customWidth="1"/>
    <col min="2057" max="2057" width="19.21875" style="14" customWidth="1"/>
    <col min="2058" max="2058" width="18.5546875" style="14" customWidth="1"/>
    <col min="2059" max="2059" width="17.44140625" style="14" customWidth="1"/>
    <col min="2060" max="2063" width="17.5546875" style="14" customWidth="1"/>
    <col min="2064" max="2064" width="16" style="14" customWidth="1"/>
    <col min="2065" max="2065" width="9.21875" style="14"/>
    <col min="2066" max="2066" width="9.77734375" style="14" bestFit="1" customWidth="1"/>
    <col min="2067" max="2306" width="9.21875" style="14"/>
    <col min="2307" max="2307" width="31.21875" style="14" customWidth="1"/>
    <col min="2308" max="2308" width="20.21875" style="14" customWidth="1"/>
    <col min="2309" max="2309" width="19.21875" style="14" customWidth="1"/>
    <col min="2310" max="2310" width="17.21875" style="14" customWidth="1"/>
    <col min="2311" max="2311" width="29.21875" style="14" customWidth="1"/>
    <col min="2312" max="2312" width="21" style="14" customWidth="1"/>
    <col min="2313" max="2313" width="19.21875" style="14" customWidth="1"/>
    <col min="2314" max="2314" width="18.5546875" style="14" customWidth="1"/>
    <col min="2315" max="2315" width="17.44140625" style="14" customWidth="1"/>
    <col min="2316" max="2319" width="17.5546875" style="14" customWidth="1"/>
    <col min="2320" max="2320" width="16" style="14" customWidth="1"/>
    <col min="2321" max="2321" width="9.21875" style="14"/>
    <col min="2322" max="2322" width="9.77734375" style="14" bestFit="1" customWidth="1"/>
    <col min="2323" max="2562" width="9.21875" style="14"/>
    <col min="2563" max="2563" width="31.21875" style="14" customWidth="1"/>
    <col min="2564" max="2564" width="20.21875" style="14" customWidth="1"/>
    <col min="2565" max="2565" width="19.21875" style="14" customWidth="1"/>
    <col min="2566" max="2566" width="17.21875" style="14" customWidth="1"/>
    <col min="2567" max="2567" width="29.21875" style="14" customWidth="1"/>
    <col min="2568" max="2568" width="21" style="14" customWidth="1"/>
    <col min="2569" max="2569" width="19.21875" style="14" customWidth="1"/>
    <col min="2570" max="2570" width="18.5546875" style="14" customWidth="1"/>
    <col min="2571" max="2571" width="17.44140625" style="14" customWidth="1"/>
    <col min="2572" max="2575" width="17.5546875" style="14" customWidth="1"/>
    <col min="2576" max="2576" width="16" style="14" customWidth="1"/>
    <col min="2577" max="2577" width="9.21875" style="14"/>
    <col min="2578" max="2578" width="9.77734375" style="14" bestFit="1" customWidth="1"/>
    <col min="2579" max="2818" width="9.21875" style="14"/>
    <col min="2819" max="2819" width="31.21875" style="14" customWidth="1"/>
    <col min="2820" max="2820" width="20.21875" style="14" customWidth="1"/>
    <col min="2821" max="2821" width="19.21875" style="14" customWidth="1"/>
    <col min="2822" max="2822" width="17.21875" style="14" customWidth="1"/>
    <col min="2823" max="2823" width="29.21875" style="14" customWidth="1"/>
    <col min="2824" max="2824" width="21" style="14" customWidth="1"/>
    <col min="2825" max="2825" width="19.21875" style="14" customWidth="1"/>
    <col min="2826" max="2826" width="18.5546875" style="14" customWidth="1"/>
    <col min="2827" max="2827" width="17.44140625" style="14" customWidth="1"/>
    <col min="2828" max="2831" width="17.5546875" style="14" customWidth="1"/>
    <col min="2832" max="2832" width="16" style="14" customWidth="1"/>
    <col min="2833" max="2833" width="9.21875" style="14"/>
    <col min="2834" max="2834" width="9.77734375" style="14" bestFit="1" customWidth="1"/>
    <col min="2835" max="3074" width="9.21875" style="14"/>
    <col min="3075" max="3075" width="31.21875" style="14" customWidth="1"/>
    <col min="3076" max="3076" width="20.21875" style="14" customWidth="1"/>
    <col min="3077" max="3077" width="19.21875" style="14" customWidth="1"/>
    <col min="3078" max="3078" width="17.21875" style="14" customWidth="1"/>
    <col min="3079" max="3079" width="29.21875" style="14" customWidth="1"/>
    <col min="3080" max="3080" width="21" style="14" customWidth="1"/>
    <col min="3081" max="3081" width="19.21875" style="14" customWidth="1"/>
    <col min="3082" max="3082" width="18.5546875" style="14" customWidth="1"/>
    <col min="3083" max="3083" width="17.44140625" style="14" customWidth="1"/>
    <col min="3084" max="3087" width="17.5546875" style="14" customWidth="1"/>
    <col min="3088" max="3088" width="16" style="14" customWidth="1"/>
    <col min="3089" max="3089" width="9.21875" style="14"/>
    <col min="3090" max="3090" width="9.77734375" style="14" bestFit="1" customWidth="1"/>
    <col min="3091" max="3330" width="9.21875" style="14"/>
    <col min="3331" max="3331" width="31.21875" style="14" customWidth="1"/>
    <col min="3332" max="3332" width="20.21875" style="14" customWidth="1"/>
    <col min="3333" max="3333" width="19.21875" style="14" customWidth="1"/>
    <col min="3334" max="3334" width="17.21875" style="14" customWidth="1"/>
    <col min="3335" max="3335" width="29.21875" style="14" customWidth="1"/>
    <col min="3336" max="3336" width="21" style="14" customWidth="1"/>
    <col min="3337" max="3337" width="19.21875" style="14" customWidth="1"/>
    <col min="3338" max="3338" width="18.5546875" style="14" customWidth="1"/>
    <col min="3339" max="3339" width="17.44140625" style="14" customWidth="1"/>
    <col min="3340" max="3343" width="17.5546875" style="14" customWidth="1"/>
    <col min="3344" max="3344" width="16" style="14" customWidth="1"/>
    <col min="3345" max="3345" width="9.21875" style="14"/>
    <col min="3346" max="3346" width="9.77734375" style="14" bestFit="1" customWidth="1"/>
    <col min="3347" max="3586" width="9.21875" style="14"/>
    <col min="3587" max="3587" width="31.21875" style="14" customWidth="1"/>
    <col min="3588" max="3588" width="20.21875" style="14" customWidth="1"/>
    <col min="3589" max="3589" width="19.21875" style="14" customWidth="1"/>
    <col min="3590" max="3590" width="17.21875" style="14" customWidth="1"/>
    <col min="3591" max="3591" width="29.21875" style="14" customWidth="1"/>
    <col min="3592" max="3592" width="21" style="14" customWidth="1"/>
    <col min="3593" max="3593" width="19.21875" style="14" customWidth="1"/>
    <col min="3594" max="3594" width="18.5546875" style="14" customWidth="1"/>
    <col min="3595" max="3595" width="17.44140625" style="14" customWidth="1"/>
    <col min="3596" max="3599" width="17.5546875" style="14" customWidth="1"/>
    <col min="3600" max="3600" width="16" style="14" customWidth="1"/>
    <col min="3601" max="3601" width="9.21875" style="14"/>
    <col min="3602" max="3602" width="9.77734375" style="14" bestFit="1" customWidth="1"/>
    <col min="3603" max="3842" width="9.21875" style="14"/>
    <col min="3843" max="3843" width="31.21875" style="14" customWidth="1"/>
    <col min="3844" max="3844" width="20.21875" style="14" customWidth="1"/>
    <col min="3845" max="3845" width="19.21875" style="14" customWidth="1"/>
    <col min="3846" max="3846" width="17.21875" style="14" customWidth="1"/>
    <col min="3847" max="3847" width="29.21875" style="14" customWidth="1"/>
    <col min="3848" max="3848" width="21" style="14" customWidth="1"/>
    <col min="3849" max="3849" width="19.21875" style="14" customWidth="1"/>
    <col min="3850" max="3850" width="18.5546875" style="14" customWidth="1"/>
    <col min="3851" max="3851" width="17.44140625" style="14" customWidth="1"/>
    <col min="3852" max="3855" width="17.5546875" style="14" customWidth="1"/>
    <col min="3856" max="3856" width="16" style="14" customWidth="1"/>
    <col min="3857" max="3857" width="9.21875" style="14"/>
    <col min="3858" max="3858" width="9.77734375" style="14" bestFit="1" customWidth="1"/>
    <col min="3859" max="4098" width="9.21875" style="14"/>
    <col min="4099" max="4099" width="31.21875" style="14" customWidth="1"/>
    <col min="4100" max="4100" width="20.21875" style="14" customWidth="1"/>
    <col min="4101" max="4101" width="19.21875" style="14" customWidth="1"/>
    <col min="4102" max="4102" width="17.21875" style="14" customWidth="1"/>
    <col min="4103" max="4103" width="29.21875" style="14" customWidth="1"/>
    <col min="4104" max="4104" width="21" style="14" customWidth="1"/>
    <col min="4105" max="4105" width="19.21875" style="14" customWidth="1"/>
    <col min="4106" max="4106" width="18.5546875" style="14" customWidth="1"/>
    <col min="4107" max="4107" width="17.44140625" style="14" customWidth="1"/>
    <col min="4108" max="4111" width="17.5546875" style="14" customWidth="1"/>
    <col min="4112" max="4112" width="16" style="14" customWidth="1"/>
    <col min="4113" max="4113" width="9.21875" style="14"/>
    <col min="4114" max="4114" width="9.77734375" style="14" bestFit="1" customWidth="1"/>
    <col min="4115" max="4354" width="9.21875" style="14"/>
    <col min="4355" max="4355" width="31.21875" style="14" customWidth="1"/>
    <col min="4356" max="4356" width="20.21875" style="14" customWidth="1"/>
    <col min="4357" max="4357" width="19.21875" style="14" customWidth="1"/>
    <col min="4358" max="4358" width="17.21875" style="14" customWidth="1"/>
    <col min="4359" max="4359" width="29.21875" style="14" customWidth="1"/>
    <col min="4360" max="4360" width="21" style="14" customWidth="1"/>
    <col min="4361" max="4361" width="19.21875" style="14" customWidth="1"/>
    <col min="4362" max="4362" width="18.5546875" style="14" customWidth="1"/>
    <col min="4363" max="4363" width="17.44140625" style="14" customWidth="1"/>
    <col min="4364" max="4367" width="17.5546875" style="14" customWidth="1"/>
    <col min="4368" max="4368" width="16" style="14" customWidth="1"/>
    <col min="4369" max="4369" width="9.21875" style="14"/>
    <col min="4370" max="4370" width="9.77734375" style="14" bestFit="1" customWidth="1"/>
    <col min="4371" max="4610" width="9.21875" style="14"/>
    <col min="4611" max="4611" width="31.21875" style="14" customWidth="1"/>
    <col min="4612" max="4612" width="20.21875" style="14" customWidth="1"/>
    <col min="4613" max="4613" width="19.21875" style="14" customWidth="1"/>
    <col min="4614" max="4614" width="17.21875" style="14" customWidth="1"/>
    <col min="4615" max="4615" width="29.21875" style="14" customWidth="1"/>
    <col min="4616" max="4616" width="21" style="14" customWidth="1"/>
    <col min="4617" max="4617" width="19.21875" style="14" customWidth="1"/>
    <col min="4618" max="4618" width="18.5546875" style="14" customWidth="1"/>
    <col min="4619" max="4619" width="17.44140625" style="14" customWidth="1"/>
    <col min="4620" max="4623" width="17.5546875" style="14" customWidth="1"/>
    <col min="4624" max="4624" width="16" style="14" customWidth="1"/>
    <col min="4625" max="4625" width="9.21875" style="14"/>
    <col min="4626" max="4626" width="9.77734375" style="14" bestFit="1" customWidth="1"/>
    <col min="4627" max="4866" width="9.21875" style="14"/>
    <col min="4867" max="4867" width="31.21875" style="14" customWidth="1"/>
    <col min="4868" max="4868" width="20.21875" style="14" customWidth="1"/>
    <col min="4869" max="4869" width="19.21875" style="14" customWidth="1"/>
    <col min="4870" max="4870" width="17.21875" style="14" customWidth="1"/>
    <col min="4871" max="4871" width="29.21875" style="14" customWidth="1"/>
    <col min="4872" max="4872" width="21" style="14" customWidth="1"/>
    <col min="4873" max="4873" width="19.21875" style="14" customWidth="1"/>
    <col min="4874" max="4874" width="18.5546875" style="14" customWidth="1"/>
    <col min="4875" max="4875" width="17.44140625" style="14" customWidth="1"/>
    <col min="4876" max="4879" width="17.5546875" style="14" customWidth="1"/>
    <col min="4880" max="4880" width="16" style="14" customWidth="1"/>
    <col min="4881" max="4881" width="9.21875" style="14"/>
    <col min="4882" max="4882" width="9.77734375" style="14" bestFit="1" customWidth="1"/>
    <col min="4883" max="5122" width="9.21875" style="14"/>
    <col min="5123" max="5123" width="31.21875" style="14" customWidth="1"/>
    <col min="5124" max="5124" width="20.21875" style="14" customWidth="1"/>
    <col min="5125" max="5125" width="19.21875" style="14" customWidth="1"/>
    <col min="5126" max="5126" width="17.21875" style="14" customWidth="1"/>
    <col min="5127" max="5127" width="29.21875" style="14" customWidth="1"/>
    <col min="5128" max="5128" width="21" style="14" customWidth="1"/>
    <col min="5129" max="5129" width="19.21875" style="14" customWidth="1"/>
    <col min="5130" max="5130" width="18.5546875" style="14" customWidth="1"/>
    <col min="5131" max="5131" width="17.44140625" style="14" customWidth="1"/>
    <col min="5132" max="5135" width="17.5546875" style="14" customWidth="1"/>
    <col min="5136" max="5136" width="16" style="14" customWidth="1"/>
    <col min="5137" max="5137" width="9.21875" style="14"/>
    <col min="5138" max="5138" width="9.77734375" style="14" bestFit="1" customWidth="1"/>
    <col min="5139" max="5378" width="9.21875" style="14"/>
    <col min="5379" max="5379" width="31.21875" style="14" customWidth="1"/>
    <col min="5380" max="5380" width="20.21875" style="14" customWidth="1"/>
    <col min="5381" max="5381" width="19.21875" style="14" customWidth="1"/>
    <col min="5382" max="5382" width="17.21875" style="14" customWidth="1"/>
    <col min="5383" max="5383" width="29.21875" style="14" customWidth="1"/>
    <col min="5384" max="5384" width="21" style="14" customWidth="1"/>
    <col min="5385" max="5385" width="19.21875" style="14" customWidth="1"/>
    <col min="5386" max="5386" width="18.5546875" style="14" customWidth="1"/>
    <col min="5387" max="5387" width="17.44140625" style="14" customWidth="1"/>
    <col min="5388" max="5391" width="17.5546875" style="14" customWidth="1"/>
    <col min="5392" max="5392" width="16" style="14" customWidth="1"/>
    <col min="5393" max="5393" width="9.21875" style="14"/>
    <col min="5394" max="5394" width="9.77734375" style="14" bestFit="1" customWidth="1"/>
    <col min="5395" max="5634" width="9.21875" style="14"/>
    <col min="5635" max="5635" width="31.21875" style="14" customWidth="1"/>
    <col min="5636" max="5636" width="20.21875" style="14" customWidth="1"/>
    <col min="5637" max="5637" width="19.21875" style="14" customWidth="1"/>
    <col min="5638" max="5638" width="17.21875" style="14" customWidth="1"/>
    <col min="5639" max="5639" width="29.21875" style="14" customWidth="1"/>
    <col min="5640" max="5640" width="21" style="14" customWidth="1"/>
    <col min="5641" max="5641" width="19.21875" style="14" customWidth="1"/>
    <col min="5642" max="5642" width="18.5546875" style="14" customWidth="1"/>
    <col min="5643" max="5643" width="17.44140625" style="14" customWidth="1"/>
    <col min="5644" max="5647" width="17.5546875" style="14" customWidth="1"/>
    <col min="5648" max="5648" width="16" style="14" customWidth="1"/>
    <col min="5649" max="5649" width="9.21875" style="14"/>
    <col min="5650" max="5650" width="9.77734375" style="14" bestFit="1" customWidth="1"/>
    <col min="5651" max="5890" width="9.21875" style="14"/>
    <col min="5891" max="5891" width="31.21875" style="14" customWidth="1"/>
    <col min="5892" max="5892" width="20.21875" style="14" customWidth="1"/>
    <col min="5893" max="5893" width="19.21875" style="14" customWidth="1"/>
    <col min="5894" max="5894" width="17.21875" style="14" customWidth="1"/>
    <col min="5895" max="5895" width="29.21875" style="14" customWidth="1"/>
    <col min="5896" max="5896" width="21" style="14" customWidth="1"/>
    <col min="5897" max="5897" width="19.21875" style="14" customWidth="1"/>
    <col min="5898" max="5898" width="18.5546875" style="14" customWidth="1"/>
    <col min="5899" max="5899" width="17.44140625" style="14" customWidth="1"/>
    <col min="5900" max="5903" width="17.5546875" style="14" customWidth="1"/>
    <col min="5904" max="5904" width="16" style="14" customWidth="1"/>
    <col min="5905" max="5905" width="9.21875" style="14"/>
    <col min="5906" max="5906" width="9.77734375" style="14" bestFit="1" customWidth="1"/>
    <col min="5907" max="6146" width="9.21875" style="14"/>
    <col min="6147" max="6147" width="31.21875" style="14" customWidth="1"/>
    <col min="6148" max="6148" width="20.21875" style="14" customWidth="1"/>
    <col min="6149" max="6149" width="19.21875" style="14" customWidth="1"/>
    <col min="6150" max="6150" width="17.21875" style="14" customWidth="1"/>
    <col min="6151" max="6151" width="29.21875" style="14" customWidth="1"/>
    <col min="6152" max="6152" width="21" style="14" customWidth="1"/>
    <col min="6153" max="6153" width="19.21875" style="14" customWidth="1"/>
    <col min="6154" max="6154" width="18.5546875" style="14" customWidth="1"/>
    <col min="6155" max="6155" width="17.44140625" style="14" customWidth="1"/>
    <col min="6156" max="6159" width="17.5546875" style="14" customWidth="1"/>
    <col min="6160" max="6160" width="16" style="14" customWidth="1"/>
    <col min="6161" max="6161" width="9.21875" style="14"/>
    <col min="6162" max="6162" width="9.77734375" style="14" bestFit="1" customWidth="1"/>
    <col min="6163" max="6402" width="9.21875" style="14"/>
    <col min="6403" max="6403" width="31.21875" style="14" customWidth="1"/>
    <col min="6404" max="6404" width="20.21875" style="14" customWidth="1"/>
    <col min="6405" max="6405" width="19.21875" style="14" customWidth="1"/>
    <col min="6406" max="6406" width="17.21875" style="14" customWidth="1"/>
    <col min="6407" max="6407" width="29.21875" style="14" customWidth="1"/>
    <col min="6408" max="6408" width="21" style="14" customWidth="1"/>
    <col min="6409" max="6409" width="19.21875" style="14" customWidth="1"/>
    <col min="6410" max="6410" width="18.5546875" style="14" customWidth="1"/>
    <col min="6411" max="6411" width="17.44140625" style="14" customWidth="1"/>
    <col min="6412" max="6415" width="17.5546875" style="14" customWidth="1"/>
    <col min="6416" max="6416" width="16" style="14" customWidth="1"/>
    <col min="6417" max="6417" width="9.21875" style="14"/>
    <col min="6418" max="6418" width="9.77734375" style="14" bestFit="1" customWidth="1"/>
    <col min="6419" max="6658" width="9.21875" style="14"/>
    <col min="6659" max="6659" width="31.21875" style="14" customWidth="1"/>
    <col min="6660" max="6660" width="20.21875" style="14" customWidth="1"/>
    <col min="6661" max="6661" width="19.21875" style="14" customWidth="1"/>
    <col min="6662" max="6662" width="17.21875" style="14" customWidth="1"/>
    <col min="6663" max="6663" width="29.21875" style="14" customWidth="1"/>
    <col min="6664" max="6664" width="21" style="14" customWidth="1"/>
    <col min="6665" max="6665" width="19.21875" style="14" customWidth="1"/>
    <col min="6666" max="6666" width="18.5546875" style="14" customWidth="1"/>
    <col min="6667" max="6667" width="17.44140625" style="14" customWidth="1"/>
    <col min="6668" max="6671" width="17.5546875" style="14" customWidth="1"/>
    <col min="6672" max="6672" width="16" style="14" customWidth="1"/>
    <col min="6673" max="6673" width="9.21875" style="14"/>
    <col min="6674" max="6674" width="9.77734375" style="14" bestFit="1" customWidth="1"/>
    <col min="6675" max="6914" width="9.21875" style="14"/>
    <col min="6915" max="6915" width="31.21875" style="14" customWidth="1"/>
    <col min="6916" max="6916" width="20.21875" style="14" customWidth="1"/>
    <col min="6917" max="6917" width="19.21875" style="14" customWidth="1"/>
    <col min="6918" max="6918" width="17.21875" style="14" customWidth="1"/>
    <col min="6919" max="6919" width="29.21875" style="14" customWidth="1"/>
    <col min="6920" max="6920" width="21" style="14" customWidth="1"/>
    <col min="6921" max="6921" width="19.21875" style="14" customWidth="1"/>
    <col min="6922" max="6922" width="18.5546875" style="14" customWidth="1"/>
    <col min="6923" max="6923" width="17.44140625" style="14" customWidth="1"/>
    <col min="6924" max="6927" width="17.5546875" style="14" customWidth="1"/>
    <col min="6928" max="6928" width="16" style="14" customWidth="1"/>
    <col min="6929" max="6929" width="9.21875" style="14"/>
    <col min="6930" max="6930" width="9.77734375" style="14" bestFit="1" customWidth="1"/>
    <col min="6931" max="7170" width="9.21875" style="14"/>
    <col min="7171" max="7171" width="31.21875" style="14" customWidth="1"/>
    <col min="7172" max="7172" width="20.21875" style="14" customWidth="1"/>
    <col min="7173" max="7173" width="19.21875" style="14" customWidth="1"/>
    <col min="7174" max="7174" width="17.21875" style="14" customWidth="1"/>
    <col min="7175" max="7175" width="29.21875" style="14" customWidth="1"/>
    <col min="7176" max="7176" width="21" style="14" customWidth="1"/>
    <col min="7177" max="7177" width="19.21875" style="14" customWidth="1"/>
    <col min="7178" max="7178" width="18.5546875" style="14" customWidth="1"/>
    <col min="7179" max="7179" width="17.44140625" style="14" customWidth="1"/>
    <col min="7180" max="7183" width="17.5546875" style="14" customWidth="1"/>
    <col min="7184" max="7184" width="16" style="14" customWidth="1"/>
    <col min="7185" max="7185" width="9.21875" style="14"/>
    <col min="7186" max="7186" width="9.77734375" style="14" bestFit="1" customWidth="1"/>
    <col min="7187" max="7426" width="9.21875" style="14"/>
    <col min="7427" max="7427" width="31.21875" style="14" customWidth="1"/>
    <col min="7428" max="7428" width="20.21875" style="14" customWidth="1"/>
    <col min="7429" max="7429" width="19.21875" style="14" customWidth="1"/>
    <col min="7430" max="7430" width="17.21875" style="14" customWidth="1"/>
    <col min="7431" max="7431" width="29.21875" style="14" customWidth="1"/>
    <col min="7432" max="7432" width="21" style="14" customWidth="1"/>
    <col min="7433" max="7433" width="19.21875" style="14" customWidth="1"/>
    <col min="7434" max="7434" width="18.5546875" style="14" customWidth="1"/>
    <col min="7435" max="7435" width="17.44140625" style="14" customWidth="1"/>
    <col min="7436" max="7439" width="17.5546875" style="14" customWidth="1"/>
    <col min="7440" max="7440" width="16" style="14" customWidth="1"/>
    <col min="7441" max="7441" width="9.21875" style="14"/>
    <col min="7442" max="7442" width="9.77734375" style="14" bestFit="1" customWidth="1"/>
    <col min="7443" max="7682" width="9.21875" style="14"/>
    <col min="7683" max="7683" width="31.21875" style="14" customWidth="1"/>
    <col min="7684" max="7684" width="20.21875" style="14" customWidth="1"/>
    <col min="7685" max="7685" width="19.21875" style="14" customWidth="1"/>
    <col min="7686" max="7686" width="17.21875" style="14" customWidth="1"/>
    <col min="7687" max="7687" width="29.21875" style="14" customWidth="1"/>
    <col min="7688" max="7688" width="21" style="14" customWidth="1"/>
    <col min="7689" max="7689" width="19.21875" style="14" customWidth="1"/>
    <col min="7690" max="7690" width="18.5546875" style="14" customWidth="1"/>
    <col min="7691" max="7691" width="17.44140625" style="14" customWidth="1"/>
    <col min="7692" max="7695" width="17.5546875" style="14" customWidth="1"/>
    <col min="7696" max="7696" width="16" style="14" customWidth="1"/>
    <col min="7697" max="7697" width="9.21875" style="14"/>
    <col min="7698" max="7698" width="9.77734375" style="14" bestFit="1" customWidth="1"/>
    <col min="7699" max="7938" width="9.21875" style="14"/>
    <col min="7939" max="7939" width="31.21875" style="14" customWidth="1"/>
    <col min="7940" max="7940" width="20.21875" style="14" customWidth="1"/>
    <col min="7941" max="7941" width="19.21875" style="14" customWidth="1"/>
    <col min="7942" max="7942" width="17.21875" style="14" customWidth="1"/>
    <col min="7943" max="7943" width="29.21875" style="14" customWidth="1"/>
    <col min="7944" max="7944" width="21" style="14" customWidth="1"/>
    <col min="7945" max="7945" width="19.21875" style="14" customWidth="1"/>
    <col min="7946" max="7946" width="18.5546875" style="14" customWidth="1"/>
    <col min="7947" max="7947" width="17.44140625" style="14" customWidth="1"/>
    <col min="7948" max="7951" width="17.5546875" style="14" customWidth="1"/>
    <col min="7952" max="7952" width="16" style="14" customWidth="1"/>
    <col min="7953" max="7953" width="9.21875" style="14"/>
    <col min="7954" max="7954" width="9.77734375" style="14" bestFit="1" customWidth="1"/>
    <col min="7955" max="8194" width="9.21875" style="14"/>
    <col min="8195" max="8195" width="31.21875" style="14" customWidth="1"/>
    <col min="8196" max="8196" width="20.21875" style="14" customWidth="1"/>
    <col min="8197" max="8197" width="19.21875" style="14" customWidth="1"/>
    <col min="8198" max="8198" width="17.21875" style="14" customWidth="1"/>
    <col min="8199" max="8199" width="29.21875" style="14" customWidth="1"/>
    <col min="8200" max="8200" width="21" style="14" customWidth="1"/>
    <col min="8201" max="8201" width="19.21875" style="14" customWidth="1"/>
    <col min="8202" max="8202" width="18.5546875" style="14" customWidth="1"/>
    <col min="8203" max="8203" width="17.44140625" style="14" customWidth="1"/>
    <col min="8204" max="8207" width="17.5546875" style="14" customWidth="1"/>
    <col min="8208" max="8208" width="16" style="14" customWidth="1"/>
    <col min="8209" max="8209" width="9.21875" style="14"/>
    <col min="8210" max="8210" width="9.77734375" style="14" bestFit="1" customWidth="1"/>
    <col min="8211" max="8450" width="9.21875" style="14"/>
    <col min="8451" max="8451" width="31.21875" style="14" customWidth="1"/>
    <col min="8452" max="8452" width="20.21875" style="14" customWidth="1"/>
    <col min="8453" max="8453" width="19.21875" style="14" customWidth="1"/>
    <col min="8454" max="8454" width="17.21875" style="14" customWidth="1"/>
    <col min="8455" max="8455" width="29.21875" style="14" customWidth="1"/>
    <col min="8456" max="8456" width="21" style="14" customWidth="1"/>
    <col min="8457" max="8457" width="19.21875" style="14" customWidth="1"/>
    <col min="8458" max="8458" width="18.5546875" style="14" customWidth="1"/>
    <col min="8459" max="8459" width="17.44140625" style="14" customWidth="1"/>
    <col min="8460" max="8463" width="17.5546875" style="14" customWidth="1"/>
    <col min="8464" max="8464" width="16" style="14" customWidth="1"/>
    <col min="8465" max="8465" width="9.21875" style="14"/>
    <col min="8466" max="8466" width="9.77734375" style="14" bestFit="1" customWidth="1"/>
    <col min="8467" max="8706" width="9.21875" style="14"/>
    <col min="8707" max="8707" width="31.21875" style="14" customWidth="1"/>
    <col min="8708" max="8708" width="20.21875" style="14" customWidth="1"/>
    <col min="8709" max="8709" width="19.21875" style="14" customWidth="1"/>
    <col min="8710" max="8710" width="17.21875" style="14" customWidth="1"/>
    <col min="8711" max="8711" width="29.21875" style="14" customWidth="1"/>
    <col min="8712" max="8712" width="21" style="14" customWidth="1"/>
    <col min="8713" max="8713" width="19.21875" style="14" customWidth="1"/>
    <col min="8714" max="8714" width="18.5546875" style="14" customWidth="1"/>
    <col min="8715" max="8715" width="17.44140625" style="14" customWidth="1"/>
    <col min="8716" max="8719" width="17.5546875" style="14" customWidth="1"/>
    <col min="8720" max="8720" width="16" style="14" customWidth="1"/>
    <col min="8721" max="8721" width="9.21875" style="14"/>
    <col min="8722" max="8722" width="9.77734375" style="14" bestFit="1" customWidth="1"/>
    <col min="8723" max="8962" width="9.21875" style="14"/>
    <col min="8963" max="8963" width="31.21875" style="14" customWidth="1"/>
    <col min="8964" max="8964" width="20.21875" style="14" customWidth="1"/>
    <col min="8965" max="8965" width="19.21875" style="14" customWidth="1"/>
    <col min="8966" max="8966" width="17.21875" style="14" customWidth="1"/>
    <col min="8967" max="8967" width="29.21875" style="14" customWidth="1"/>
    <col min="8968" max="8968" width="21" style="14" customWidth="1"/>
    <col min="8969" max="8969" width="19.21875" style="14" customWidth="1"/>
    <col min="8970" max="8970" width="18.5546875" style="14" customWidth="1"/>
    <col min="8971" max="8971" width="17.44140625" style="14" customWidth="1"/>
    <col min="8972" max="8975" width="17.5546875" style="14" customWidth="1"/>
    <col min="8976" max="8976" width="16" style="14" customWidth="1"/>
    <col min="8977" max="8977" width="9.21875" style="14"/>
    <col min="8978" max="8978" width="9.77734375" style="14" bestFit="1" customWidth="1"/>
    <col min="8979" max="9218" width="9.21875" style="14"/>
    <col min="9219" max="9219" width="31.21875" style="14" customWidth="1"/>
    <col min="9220" max="9220" width="20.21875" style="14" customWidth="1"/>
    <col min="9221" max="9221" width="19.21875" style="14" customWidth="1"/>
    <col min="9222" max="9222" width="17.21875" style="14" customWidth="1"/>
    <col min="9223" max="9223" width="29.21875" style="14" customWidth="1"/>
    <col min="9224" max="9224" width="21" style="14" customWidth="1"/>
    <col min="9225" max="9225" width="19.21875" style="14" customWidth="1"/>
    <col min="9226" max="9226" width="18.5546875" style="14" customWidth="1"/>
    <col min="9227" max="9227" width="17.44140625" style="14" customWidth="1"/>
    <col min="9228" max="9231" width="17.5546875" style="14" customWidth="1"/>
    <col min="9232" max="9232" width="16" style="14" customWidth="1"/>
    <col min="9233" max="9233" width="9.21875" style="14"/>
    <col min="9234" max="9234" width="9.77734375" style="14" bestFit="1" customWidth="1"/>
    <col min="9235" max="9474" width="9.21875" style="14"/>
    <col min="9475" max="9475" width="31.21875" style="14" customWidth="1"/>
    <col min="9476" max="9476" width="20.21875" style="14" customWidth="1"/>
    <col min="9477" max="9477" width="19.21875" style="14" customWidth="1"/>
    <col min="9478" max="9478" width="17.21875" style="14" customWidth="1"/>
    <col min="9479" max="9479" width="29.21875" style="14" customWidth="1"/>
    <col min="9480" max="9480" width="21" style="14" customWidth="1"/>
    <col min="9481" max="9481" width="19.21875" style="14" customWidth="1"/>
    <col min="9482" max="9482" width="18.5546875" style="14" customWidth="1"/>
    <col min="9483" max="9483" width="17.44140625" style="14" customWidth="1"/>
    <col min="9484" max="9487" width="17.5546875" style="14" customWidth="1"/>
    <col min="9488" max="9488" width="16" style="14" customWidth="1"/>
    <col min="9489" max="9489" width="9.21875" style="14"/>
    <col min="9490" max="9490" width="9.77734375" style="14" bestFit="1" customWidth="1"/>
    <col min="9491" max="9730" width="9.21875" style="14"/>
    <col min="9731" max="9731" width="31.21875" style="14" customWidth="1"/>
    <col min="9732" max="9732" width="20.21875" style="14" customWidth="1"/>
    <col min="9733" max="9733" width="19.21875" style="14" customWidth="1"/>
    <col min="9734" max="9734" width="17.21875" style="14" customWidth="1"/>
    <col min="9735" max="9735" width="29.21875" style="14" customWidth="1"/>
    <col min="9736" max="9736" width="21" style="14" customWidth="1"/>
    <col min="9737" max="9737" width="19.21875" style="14" customWidth="1"/>
    <col min="9738" max="9738" width="18.5546875" style="14" customWidth="1"/>
    <col min="9739" max="9739" width="17.44140625" style="14" customWidth="1"/>
    <col min="9740" max="9743" width="17.5546875" style="14" customWidth="1"/>
    <col min="9744" max="9744" width="16" style="14" customWidth="1"/>
    <col min="9745" max="9745" width="9.21875" style="14"/>
    <col min="9746" max="9746" width="9.77734375" style="14" bestFit="1" customWidth="1"/>
    <col min="9747" max="9986" width="9.21875" style="14"/>
    <col min="9987" max="9987" width="31.21875" style="14" customWidth="1"/>
    <col min="9988" max="9988" width="20.21875" style="14" customWidth="1"/>
    <col min="9989" max="9989" width="19.21875" style="14" customWidth="1"/>
    <col min="9990" max="9990" width="17.21875" style="14" customWidth="1"/>
    <col min="9991" max="9991" width="29.21875" style="14" customWidth="1"/>
    <col min="9992" max="9992" width="21" style="14" customWidth="1"/>
    <col min="9993" max="9993" width="19.21875" style="14" customWidth="1"/>
    <col min="9994" max="9994" width="18.5546875" style="14" customWidth="1"/>
    <col min="9995" max="9995" width="17.44140625" style="14" customWidth="1"/>
    <col min="9996" max="9999" width="17.5546875" style="14" customWidth="1"/>
    <col min="10000" max="10000" width="16" style="14" customWidth="1"/>
    <col min="10001" max="10001" width="9.21875" style="14"/>
    <col min="10002" max="10002" width="9.77734375" style="14" bestFit="1" customWidth="1"/>
    <col min="10003" max="10242" width="9.21875" style="14"/>
    <col min="10243" max="10243" width="31.21875" style="14" customWidth="1"/>
    <col min="10244" max="10244" width="20.21875" style="14" customWidth="1"/>
    <col min="10245" max="10245" width="19.21875" style="14" customWidth="1"/>
    <col min="10246" max="10246" width="17.21875" style="14" customWidth="1"/>
    <col min="10247" max="10247" width="29.21875" style="14" customWidth="1"/>
    <col min="10248" max="10248" width="21" style="14" customWidth="1"/>
    <col min="10249" max="10249" width="19.21875" style="14" customWidth="1"/>
    <col min="10250" max="10250" width="18.5546875" style="14" customWidth="1"/>
    <col min="10251" max="10251" width="17.44140625" style="14" customWidth="1"/>
    <col min="10252" max="10255" width="17.5546875" style="14" customWidth="1"/>
    <col min="10256" max="10256" width="16" style="14" customWidth="1"/>
    <col min="10257" max="10257" width="9.21875" style="14"/>
    <col min="10258" max="10258" width="9.77734375" style="14" bestFit="1" customWidth="1"/>
    <col min="10259" max="10498" width="9.21875" style="14"/>
    <col min="10499" max="10499" width="31.21875" style="14" customWidth="1"/>
    <col min="10500" max="10500" width="20.21875" style="14" customWidth="1"/>
    <col min="10501" max="10501" width="19.21875" style="14" customWidth="1"/>
    <col min="10502" max="10502" width="17.21875" style="14" customWidth="1"/>
    <col min="10503" max="10503" width="29.21875" style="14" customWidth="1"/>
    <col min="10504" max="10504" width="21" style="14" customWidth="1"/>
    <col min="10505" max="10505" width="19.21875" style="14" customWidth="1"/>
    <col min="10506" max="10506" width="18.5546875" style="14" customWidth="1"/>
    <col min="10507" max="10507" width="17.44140625" style="14" customWidth="1"/>
    <col min="10508" max="10511" width="17.5546875" style="14" customWidth="1"/>
    <col min="10512" max="10512" width="16" style="14" customWidth="1"/>
    <col min="10513" max="10513" width="9.21875" style="14"/>
    <col min="10514" max="10514" width="9.77734375" style="14" bestFit="1" customWidth="1"/>
    <col min="10515" max="10754" width="9.21875" style="14"/>
    <col min="10755" max="10755" width="31.21875" style="14" customWidth="1"/>
    <col min="10756" max="10756" width="20.21875" style="14" customWidth="1"/>
    <col min="10757" max="10757" width="19.21875" style="14" customWidth="1"/>
    <col min="10758" max="10758" width="17.21875" style="14" customWidth="1"/>
    <col min="10759" max="10759" width="29.21875" style="14" customWidth="1"/>
    <col min="10760" max="10760" width="21" style="14" customWidth="1"/>
    <col min="10761" max="10761" width="19.21875" style="14" customWidth="1"/>
    <col min="10762" max="10762" width="18.5546875" style="14" customWidth="1"/>
    <col min="10763" max="10763" width="17.44140625" style="14" customWidth="1"/>
    <col min="10764" max="10767" width="17.5546875" style="14" customWidth="1"/>
    <col min="10768" max="10768" width="16" style="14" customWidth="1"/>
    <col min="10769" max="10769" width="9.21875" style="14"/>
    <col min="10770" max="10770" width="9.77734375" style="14" bestFit="1" customWidth="1"/>
    <col min="10771" max="11010" width="9.21875" style="14"/>
    <col min="11011" max="11011" width="31.21875" style="14" customWidth="1"/>
    <col min="11012" max="11012" width="20.21875" style="14" customWidth="1"/>
    <col min="11013" max="11013" width="19.21875" style="14" customWidth="1"/>
    <col min="11014" max="11014" width="17.21875" style="14" customWidth="1"/>
    <col min="11015" max="11015" width="29.21875" style="14" customWidth="1"/>
    <col min="11016" max="11016" width="21" style="14" customWidth="1"/>
    <col min="11017" max="11017" width="19.21875" style="14" customWidth="1"/>
    <col min="11018" max="11018" width="18.5546875" style="14" customWidth="1"/>
    <col min="11019" max="11019" width="17.44140625" style="14" customWidth="1"/>
    <col min="11020" max="11023" width="17.5546875" style="14" customWidth="1"/>
    <col min="11024" max="11024" width="16" style="14" customWidth="1"/>
    <col min="11025" max="11025" width="9.21875" style="14"/>
    <col min="11026" max="11026" width="9.77734375" style="14" bestFit="1" customWidth="1"/>
    <col min="11027" max="11266" width="9.21875" style="14"/>
    <col min="11267" max="11267" width="31.21875" style="14" customWidth="1"/>
    <col min="11268" max="11268" width="20.21875" style="14" customWidth="1"/>
    <col min="11269" max="11269" width="19.21875" style="14" customWidth="1"/>
    <col min="11270" max="11270" width="17.21875" style="14" customWidth="1"/>
    <col min="11271" max="11271" width="29.21875" style="14" customWidth="1"/>
    <col min="11272" max="11272" width="21" style="14" customWidth="1"/>
    <col min="11273" max="11273" width="19.21875" style="14" customWidth="1"/>
    <col min="11274" max="11274" width="18.5546875" style="14" customWidth="1"/>
    <col min="11275" max="11275" width="17.44140625" style="14" customWidth="1"/>
    <col min="11276" max="11279" width="17.5546875" style="14" customWidth="1"/>
    <col min="11280" max="11280" width="16" style="14" customWidth="1"/>
    <col min="11281" max="11281" width="9.21875" style="14"/>
    <col min="11282" max="11282" width="9.77734375" style="14" bestFit="1" customWidth="1"/>
    <col min="11283" max="11522" width="9.21875" style="14"/>
    <col min="11523" max="11523" width="31.21875" style="14" customWidth="1"/>
    <col min="11524" max="11524" width="20.21875" style="14" customWidth="1"/>
    <col min="11525" max="11525" width="19.21875" style="14" customWidth="1"/>
    <col min="11526" max="11526" width="17.21875" style="14" customWidth="1"/>
    <col min="11527" max="11527" width="29.21875" style="14" customWidth="1"/>
    <col min="11528" max="11528" width="21" style="14" customWidth="1"/>
    <col min="11529" max="11529" width="19.21875" style="14" customWidth="1"/>
    <col min="11530" max="11530" width="18.5546875" style="14" customWidth="1"/>
    <col min="11531" max="11531" width="17.44140625" style="14" customWidth="1"/>
    <col min="11532" max="11535" width="17.5546875" style="14" customWidth="1"/>
    <col min="11536" max="11536" width="16" style="14" customWidth="1"/>
    <col min="11537" max="11537" width="9.21875" style="14"/>
    <col min="11538" max="11538" width="9.77734375" style="14" bestFit="1" customWidth="1"/>
    <col min="11539" max="11778" width="9.21875" style="14"/>
    <col min="11779" max="11779" width="31.21875" style="14" customWidth="1"/>
    <col min="11780" max="11780" width="20.21875" style="14" customWidth="1"/>
    <col min="11781" max="11781" width="19.21875" style="14" customWidth="1"/>
    <col min="11782" max="11782" width="17.21875" style="14" customWidth="1"/>
    <col min="11783" max="11783" width="29.21875" style="14" customWidth="1"/>
    <col min="11784" max="11784" width="21" style="14" customWidth="1"/>
    <col min="11785" max="11785" width="19.21875" style="14" customWidth="1"/>
    <col min="11786" max="11786" width="18.5546875" style="14" customWidth="1"/>
    <col min="11787" max="11787" width="17.44140625" style="14" customWidth="1"/>
    <col min="11788" max="11791" width="17.5546875" style="14" customWidth="1"/>
    <col min="11792" max="11792" width="16" style="14" customWidth="1"/>
    <col min="11793" max="11793" width="9.21875" style="14"/>
    <col min="11794" max="11794" width="9.77734375" style="14" bestFit="1" customWidth="1"/>
    <col min="11795" max="12034" width="9.21875" style="14"/>
    <col min="12035" max="12035" width="31.21875" style="14" customWidth="1"/>
    <col min="12036" max="12036" width="20.21875" style="14" customWidth="1"/>
    <col min="12037" max="12037" width="19.21875" style="14" customWidth="1"/>
    <col min="12038" max="12038" width="17.21875" style="14" customWidth="1"/>
    <col min="12039" max="12039" width="29.21875" style="14" customWidth="1"/>
    <col min="12040" max="12040" width="21" style="14" customWidth="1"/>
    <col min="12041" max="12041" width="19.21875" style="14" customWidth="1"/>
    <col min="12042" max="12042" width="18.5546875" style="14" customWidth="1"/>
    <col min="12043" max="12043" width="17.44140625" style="14" customWidth="1"/>
    <col min="12044" max="12047" width="17.5546875" style="14" customWidth="1"/>
    <col min="12048" max="12048" width="16" style="14" customWidth="1"/>
    <col min="12049" max="12049" width="9.21875" style="14"/>
    <col min="12050" max="12050" width="9.77734375" style="14" bestFit="1" customWidth="1"/>
    <col min="12051" max="12290" width="9.21875" style="14"/>
    <col min="12291" max="12291" width="31.21875" style="14" customWidth="1"/>
    <col min="12292" max="12292" width="20.21875" style="14" customWidth="1"/>
    <col min="12293" max="12293" width="19.21875" style="14" customWidth="1"/>
    <col min="12294" max="12294" width="17.21875" style="14" customWidth="1"/>
    <col min="12295" max="12295" width="29.21875" style="14" customWidth="1"/>
    <col min="12296" max="12296" width="21" style="14" customWidth="1"/>
    <col min="12297" max="12297" width="19.21875" style="14" customWidth="1"/>
    <col min="12298" max="12298" width="18.5546875" style="14" customWidth="1"/>
    <col min="12299" max="12299" width="17.44140625" style="14" customWidth="1"/>
    <col min="12300" max="12303" width="17.5546875" style="14" customWidth="1"/>
    <col min="12304" max="12304" width="16" style="14" customWidth="1"/>
    <col min="12305" max="12305" width="9.21875" style="14"/>
    <col min="12306" max="12306" width="9.77734375" style="14" bestFit="1" customWidth="1"/>
    <col min="12307" max="12546" width="9.21875" style="14"/>
    <col min="12547" max="12547" width="31.21875" style="14" customWidth="1"/>
    <col min="12548" max="12548" width="20.21875" style="14" customWidth="1"/>
    <col min="12549" max="12549" width="19.21875" style="14" customWidth="1"/>
    <col min="12550" max="12550" width="17.21875" style="14" customWidth="1"/>
    <col min="12551" max="12551" width="29.21875" style="14" customWidth="1"/>
    <col min="12552" max="12552" width="21" style="14" customWidth="1"/>
    <col min="12553" max="12553" width="19.21875" style="14" customWidth="1"/>
    <col min="12554" max="12554" width="18.5546875" style="14" customWidth="1"/>
    <col min="12555" max="12555" width="17.44140625" style="14" customWidth="1"/>
    <col min="12556" max="12559" width="17.5546875" style="14" customWidth="1"/>
    <col min="12560" max="12560" width="16" style="14" customWidth="1"/>
    <col min="12561" max="12561" width="9.21875" style="14"/>
    <col min="12562" max="12562" width="9.77734375" style="14" bestFit="1" customWidth="1"/>
    <col min="12563" max="12802" width="9.21875" style="14"/>
    <col min="12803" max="12803" width="31.21875" style="14" customWidth="1"/>
    <col min="12804" max="12804" width="20.21875" style="14" customWidth="1"/>
    <col min="12805" max="12805" width="19.21875" style="14" customWidth="1"/>
    <col min="12806" max="12806" width="17.21875" style="14" customWidth="1"/>
    <col min="12807" max="12807" width="29.21875" style="14" customWidth="1"/>
    <col min="12808" max="12808" width="21" style="14" customWidth="1"/>
    <col min="12809" max="12809" width="19.21875" style="14" customWidth="1"/>
    <col min="12810" max="12810" width="18.5546875" style="14" customWidth="1"/>
    <col min="12811" max="12811" width="17.44140625" style="14" customWidth="1"/>
    <col min="12812" max="12815" width="17.5546875" style="14" customWidth="1"/>
    <col min="12816" max="12816" width="16" style="14" customWidth="1"/>
    <col min="12817" max="12817" width="9.21875" style="14"/>
    <col min="12818" max="12818" width="9.77734375" style="14" bestFit="1" customWidth="1"/>
    <col min="12819" max="13058" width="9.21875" style="14"/>
    <col min="13059" max="13059" width="31.21875" style="14" customWidth="1"/>
    <col min="13060" max="13060" width="20.21875" style="14" customWidth="1"/>
    <col min="13061" max="13061" width="19.21875" style="14" customWidth="1"/>
    <col min="13062" max="13062" width="17.21875" style="14" customWidth="1"/>
    <col min="13063" max="13063" width="29.21875" style="14" customWidth="1"/>
    <col min="13064" max="13064" width="21" style="14" customWidth="1"/>
    <col min="13065" max="13065" width="19.21875" style="14" customWidth="1"/>
    <col min="13066" max="13066" width="18.5546875" style="14" customWidth="1"/>
    <col min="13067" max="13067" width="17.44140625" style="14" customWidth="1"/>
    <col min="13068" max="13071" width="17.5546875" style="14" customWidth="1"/>
    <col min="13072" max="13072" width="16" style="14" customWidth="1"/>
    <col min="13073" max="13073" width="9.21875" style="14"/>
    <col min="13074" max="13074" width="9.77734375" style="14" bestFit="1" customWidth="1"/>
    <col min="13075" max="13314" width="9.21875" style="14"/>
    <col min="13315" max="13315" width="31.21875" style="14" customWidth="1"/>
    <col min="13316" max="13316" width="20.21875" style="14" customWidth="1"/>
    <col min="13317" max="13317" width="19.21875" style="14" customWidth="1"/>
    <col min="13318" max="13318" width="17.21875" style="14" customWidth="1"/>
    <col min="13319" max="13319" width="29.21875" style="14" customWidth="1"/>
    <col min="13320" max="13320" width="21" style="14" customWidth="1"/>
    <col min="13321" max="13321" width="19.21875" style="14" customWidth="1"/>
    <col min="13322" max="13322" width="18.5546875" style="14" customWidth="1"/>
    <col min="13323" max="13323" width="17.44140625" style="14" customWidth="1"/>
    <col min="13324" max="13327" width="17.5546875" style="14" customWidth="1"/>
    <col min="13328" max="13328" width="16" style="14" customWidth="1"/>
    <col min="13329" max="13329" width="9.21875" style="14"/>
    <col min="13330" max="13330" width="9.77734375" style="14" bestFit="1" customWidth="1"/>
    <col min="13331" max="13570" width="9.21875" style="14"/>
    <col min="13571" max="13571" width="31.21875" style="14" customWidth="1"/>
    <col min="13572" max="13572" width="20.21875" style="14" customWidth="1"/>
    <col min="13573" max="13573" width="19.21875" style="14" customWidth="1"/>
    <col min="13574" max="13574" width="17.21875" style="14" customWidth="1"/>
    <col min="13575" max="13575" width="29.21875" style="14" customWidth="1"/>
    <col min="13576" max="13576" width="21" style="14" customWidth="1"/>
    <col min="13577" max="13577" width="19.21875" style="14" customWidth="1"/>
    <col min="13578" max="13578" width="18.5546875" style="14" customWidth="1"/>
    <col min="13579" max="13579" width="17.44140625" style="14" customWidth="1"/>
    <col min="13580" max="13583" width="17.5546875" style="14" customWidth="1"/>
    <col min="13584" max="13584" width="16" style="14" customWidth="1"/>
    <col min="13585" max="13585" width="9.21875" style="14"/>
    <col min="13586" max="13586" width="9.77734375" style="14" bestFit="1" customWidth="1"/>
    <col min="13587" max="13826" width="9.21875" style="14"/>
    <col min="13827" max="13827" width="31.21875" style="14" customWidth="1"/>
    <col min="13828" max="13828" width="20.21875" style="14" customWidth="1"/>
    <col min="13829" max="13829" width="19.21875" style="14" customWidth="1"/>
    <col min="13830" max="13830" width="17.21875" style="14" customWidth="1"/>
    <col min="13831" max="13831" width="29.21875" style="14" customWidth="1"/>
    <col min="13832" max="13832" width="21" style="14" customWidth="1"/>
    <col min="13833" max="13833" width="19.21875" style="14" customWidth="1"/>
    <col min="13834" max="13834" width="18.5546875" style="14" customWidth="1"/>
    <col min="13835" max="13835" width="17.44140625" style="14" customWidth="1"/>
    <col min="13836" max="13839" width="17.5546875" style="14" customWidth="1"/>
    <col min="13840" max="13840" width="16" style="14" customWidth="1"/>
    <col min="13841" max="13841" width="9.21875" style="14"/>
    <col min="13842" max="13842" width="9.77734375" style="14" bestFit="1" customWidth="1"/>
    <col min="13843" max="14082" width="9.21875" style="14"/>
    <col min="14083" max="14083" width="31.21875" style="14" customWidth="1"/>
    <col min="14084" max="14084" width="20.21875" style="14" customWidth="1"/>
    <col min="14085" max="14085" width="19.21875" style="14" customWidth="1"/>
    <col min="14086" max="14086" width="17.21875" style="14" customWidth="1"/>
    <col min="14087" max="14087" width="29.21875" style="14" customWidth="1"/>
    <col min="14088" max="14088" width="21" style="14" customWidth="1"/>
    <col min="14089" max="14089" width="19.21875" style="14" customWidth="1"/>
    <col min="14090" max="14090" width="18.5546875" style="14" customWidth="1"/>
    <col min="14091" max="14091" width="17.44140625" style="14" customWidth="1"/>
    <col min="14092" max="14095" width="17.5546875" style="14" customWidth="1"/>
    <col min="14096" max="14096" width="16" style="14" customWidth="1"/>
    <col min="14097" max="14097" width="9.21875" style="14"/>
    <col min="14098" max="14098" width="9.77734375" style="14" bestFit="1" customWidth="1"/>
    <col min="14099" max="14338" width="9.21875" style="14"/>
    <col min="14339" max="14339" width="31.21875" style="14" customWidth="1"/>
    <col min="14340" max="14340" width="20.21875" style="14" customWidth="1"/>
    <col min="14341" max="14341" width="19.21875" style="14" customWidth="1"/>
    <col min="14342" max="14342" width="17.21875" style="14" customWidth="1"/>
    <col min="14343" max="14343" width="29.21875" style="14" customWidth="1"/>
    <col min="14344" max="14344" width="21" style="14" customWidth="1"/>
    <col min="14345" max="14345" width="19.21875" style="14" customWidth="1"/>
    <col min="14346" max="14346" width="18.5546875" style="14" customWidth="1"/>
    <col min="14347" max="14347" width="17.44140625" style="14" customWidth="1"/>
    <col min="14348" max="14351" width="17.5546875" style="14" customWidth="1"/>
    <col min="14352" max="14352" width="16" style="14" customWidth="1"/>
    <col min="14353" max="14353" width="9.21875" style="14"/>
    <col min="14354" max="14354" width="9.77734375" style="14" bestFit="1" customWidth="1"/>
    <col min="14355" max="14594" width="9.21875" style="14"/>
    <col min="14595" max="14595" width="31.21875" style="14" customWidth="1"/>
    <col min="14596" max="14596" width="20.21875" style="14" customWidth="1"/>
    <col min="14597" max="14597" width="19.21875" style="14" customWidth="1"/>
    <col min="14598" max="14598" width="17.21875" style="14" customWidth="1"/>
    <col min="14599" max="14599" width="29.21875" style="14" customWidth="1"/>
    <col min="14600" max="14600" width="21" style="14" customWidth="1"/>
    <col min="14601" max="14601" width="19.21875" style="14" customWidth="1"/>
    <col min="14602" max="14602" width="18.5546875" style="14" customWidth="1"/>
    <col min="14603" max="14603" width="17.44140625" style="14" customWidth="1"/>
    <col min="14604" max="14607" width="17.5546875" style="14" customWidth="1"/>
    <col min="14608" max="14608" width="16" style="14" customWidth="1"/>
    <col min="14609" max="14609" width="9.21875" style="14"/>
    <col min="14610" max="14610" width="9.77734375" style="14" bestFit="1" customWidth="1"/>
    <col min="14611" max="14850" width="9.21875" style="14"/>
    <col min="14851" max="14851" width="31.21875" style="14" customWidth="1"/>
    <col min="14852" max="14852" width="20.21875" style="14" customWidth="1"/>
    <col min="14853" max="14853" width="19.21875" style="14" customWidth="1"/>
    <col min="14854" max="14854" width="17.21875" style="14" customWidth="1"/>
    <col min="14855" max="14855" width="29.21875" style="14" customWidth="1"/>
    <col min="14856" max="14856" width="21" style="14" customWidth="1"/>
    <col min="14857" max="14857" width="19.21875" style="14" customWidth="1"/>
    <col min="14858" max="14858" width="18.5546875" style="14" customWidth="1"/>
    <col min="14859" max="14859" width="17.44140625" style="14" customWidth="1"/>
    <col min="14860" max="14863" width="17.5546875" style="14" customWidth="1"/>
    <col min="14864" max="14864" width="16" style="14" customWidth="1"/>
    <col min="14865" max="14865" width="9.21875" style="14"/>
    <col min="14866" max="14866" width="9.77734375" style="14" bestFit="1" customWidth="1"/>
    <col min="14867" max="15106" width="9.21875" style="14"/>
    <col min="15107" max="15107" width="31.21875" style="14" customWidth="1"/>
    <col min="15108" max="15108" width="20.21875" style="14" customWidth="1"/>
    <col min="15109" max="15109" width="19.21875" style="14" customWidth="1"/>
    <col min="15110" max="15110" width="17.21875" style="14" customWidth="1"/>
    <col min="15111" max="15111" width="29.21875" style="14" customWidth="1"/>
    <col min="15112" max="15112" width="21" style="14" customWidth="1"/>
    <col min="15113" max="15113" width="19.21875" style="14" customWidth="1"/>
    <col min="15114" max="15114" width="18.5546875" style="14" customWidth="1"/>
    <col min="15115" max="15115" width="17.44140625" style="14" customWidth="1"/>
    <col min="15116" max="15119" width="17.5546875" style="14" customWidth="1"/>
    <col min="15120" max="15120" width="16" style="14" customWidth="1"/>
    <col min="15121" max="15121" width="9.21875" style="14"/>
    <col min="15122" max="15122" width="9.77734375" style="14" bestFit="1" customWidth="1"/>
    <col min="15123" max="15362" width="9.21875" style="14"/>
    <col min="15363" max="15363" width="31.21875" style="14" customWidth="1"/>
    <col min="15364" max="15364" width="20.21875" style="14" customWidth="1"/>
    <col min="15365" max="15365" width="19.21875" style="14" customWidth="1"/>
    <col min="15366" max="15366" width="17.21875" style="14" customWidth="1"/>
    <col min="15367" max="15367" width="29.21875" style="14" customWidth="1"/>
    <col min="15368" max="15368" width="21" style="14" customWidth="1"/>
    <col min="15369" max="15369" width="19.21875" style="14" customWidth="1"/>
    <col min="15370" max="15370" width="18.5546875" style="14" customWidth="1"/>
    <col min="15371" max="15371" width="17.44140625" style="14" customWidth="1"/>
    <col min="15372" max="15375" width="17.5546875" style="14" customWidth="1"/>
    <col min="15376" max="15376" width="16" style="14" customWidth="1"/>
    <col min="15377" max="15377" width="9.21875" style="14"/>
    <col min="15378" max="15378" width="9.77734375" style="14" bestFit="1" customWidth="1"/>
    <col min="15379" max="15618" width="9.21875" style="14"/>
    <col min="15619" max="15619" width="31.21875" style="14" customWidth="1"/>
    <col min="15620" max="15620" width="20.21875" style="14" customWidth="1"/>
    <col min="15621" max="15621" width="19.21875" style="14" customWidth="1"/>
    <col min="15622" max="15622" width="17.21875" style="14" customWidth="1"/>
    <col min="15623" max="15623" width="29.21875" style="14" customWidth="1"/>
    <col min="15624" max="15624" width="21" style="14" customWidth="1"/>
    <col min="15625" max="15625" width="19.21875" style="14" customWidth="1"/>
    <col min="15626" max="15626" width="18.5546875" style="14" customWidth="1"/>
    <col min="15627" max="15627" width="17.44140625" style="14" customWidth="1"/>
    <col min="15628" max="15631" width="17.5546875" style="14" customWidth="1"/>
    <col min="15632" max="15632" width="16" style="14" customWidth="1"/>
    <col min="15633" max="15633" width="9.21875" style="14"/>
    <col min="15634" max="15634" width="9.77734375" style="14" bestFit="1" customWidth="1"/>
    <col min="15635" max="15874" width="9.21875" style="14"/>
    <col min="15875" max="15875" width="31.21875" style="14" customWidth="1"/>
    <col min="15876" max="15876" width="20.21875" style="14" customWidth="1"/>
    <col min="15877" max="15877" width="19.21875" style="14" customWidth="1"/>
    <col min="15878" max="15878" width="17.21875" style="14" customWidth="1"/>
    <col min="15879" max="15879" width="29.21875" style="14" customWidth="1"/>
    <col min="15880" max="15880" width="21" style="14" customWidth="1"/>
    <col min="15881" max="15881" width="19.21875" style="14" customWidth="1"/>
    <col min="15882" max="15882" width="18.5546875" style="14" customWidth="1"/>
    <col min="15883" max="15883" width="17.44140625" style="14" customWidth="1"/>
    <col min="15884" max="15887" width="17.5546875" style="14" customWidth="1"/>
    <col min="15888" max="15888" width="16" style="14" customWidth="1"/>
    <col min="15889" max="15889" width="9.21875" style="14"/>
    <col min="15890" max="15890" width="9.77734375" style="14" bestFit="1" customWidth="1"/>
    <col min="15891" max="16130" width="9.21875" style="14"/>
    <col min="16131" max="16131" width="31.21875" style="14" customWidth="1"/>
    <col min="16132" max="16132" width="20.21875" style="14" customWidth="1"/>
    <col min="16133" max="16133" width="19.21875" style="14" customWidth="1"/>
    <col min="16134" max="16134" width="17.21875" style="14" customWidth="1"/>
    <col min="16135" max="16135" width="29.21875" style="14" customWidth="1"/>
    <col min="16136" max="16136" width="21" style="14" customWidth="1"/>
    <col min="16137" max="16137" width="19.21875" style="14" customWidth="1"/>
    <col min="16138" max="16138" width="18.5546875" style="14" customWidth="1"/>
    <col min="16139" max="16139" width="17.44140625" style="14" customWidth="1"/>
    <col min="16140" max="16143" width="17.5546875" style="14" customWidth="1"/>
    <col min="16144" max="16144" width="16" style="14" customWidth="1"/>
    <col min="16145" max="16145" width="9.21875" style="14"/>
    <col min="16146" max="16146" width="9.77734375" style="14" bestFit="1" customWidth="1"/>
    <col min="16147" max="16384" width="9.21875" style="14"/>
  </cols>
  <sheetData>
    <row r="1" spans="1:217" ht="12" x14ac:dyDescent="0.25">
      <c r="A1" s="2"/>
      <c r="B1" s="3" t="s">
        <v>57</v>
      </c>
      <c r="C1" s="3" t="s">
        <v>58</v>
      </c>
      <c r="D1" s="3" t="s">
        <v>59</v>
      </c>
      <c r="E1" s="3" t="s">
        <v>60</v>
      </c>
      <c r="F1" s="3" t="s">
        <v>61</v>
      </c>
      <c r="G1" s="3" t="s">
        <v>176</v>
      </c>
      <c r="H1" s="3" t="s">
        <v>62</v>
      </c>
      <c r="I1" s="3" t="s">
        <v>63</v>
      </c>
      <c r="J1" s="3" t="s">
        <v>64</v>
      </c>
      <c r="K1" s="3" t="s">
        <v>65</v>
      </c>
      <c r="L1" s="3" t="s">
        <v>65</v>
      </c>
      <c r="M1" s="3" t="s">
        <v>66</v>
      </c>
      <c r="N1" s="3" t="s">
        <v>67</v>
      </c>
      <c r="O1" s="3" t="s">
        <v>67</v>
      </c>
      <c r="P1" s="4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</row>
    <row r="2" spans="1:217" x14ac:dyDescent="0.2">
      <c r="A2" s="5"/>
      <c r="B2" s="6" t="s">
        <v>68</v>
      </c>
      <c r="C2" s="6" t="s">
        <v>69</v>
      </c>
      <c r="D2" s="6" t="s">
        <v>70</v>
      </c>
      <c r="E2" s="6" t="s">
        <v>71</v>
      </c>
      <c r="F2" s="6" t="s">
        <v>72</v>
      </c>
      <c r="G2" s="6"/>
      <c r="H2" s="6" t="s">
        <v>73</v>
      </c>
      <c r="I2" s="6" t="s">
        <v>74</v>
      </c>
      <c r="J2" s="6" t="s">
        <v>75</v>
      </c>
      <c r="K2" s="6" t="s">
        <v>172</v>
      </c>
      <c r="L2" s="6" t="s">
        <v>178</v>
      </c>
      <c r="M2" s="6" t="s">
        <v>76</v>
      </c>
      <c r="N2" s="6"/>
      <c r="O2" s="6"/>
      <c r="P2" s="6"/>
    </row>
    <row r="3" spans="1:217" ht="12" thickBot="1" x14ac:dyDescent="0.25">
      <c r="A3" s="7" t="s">
        <v>56</v>
      </c>
      <c r="B3" s="7" t="s">
        <v>77</v>
      </c>
      <c r="C3" s="7" t="s">
        <v>77</v>
      </c>
      <c r="D3" s="7" t="s">
        <v>78</v>
      </c>
      <c r="E3" s="7" t="s">
        <v>79</v>
      </c>
      <c r="F3" s="7" t="s">
        <v>78</v>
      </c>
      <c r="G3" s="7" t="s">
        <v>177</v>
      </c>
      <c r="H3" s="7" t="s">
        <v>80</v>
      </c>
      <c r="I3" s="7" t="s">
        <v>78</v>
      </c>
      <c r="J3" s="7" t="s">
        <v>81</v>
      </c>
      <c r="K3" s="7" t="s">
        <v>82</v>
      </c>
      <c r="L3" s="7" t="s">
        <v>179</v>
      </c>
      <c r="M3" s="7" t="s">
        <v>83</v>
      </c>
      <c r="N3" s="7" t="s">
        <v>84</v>
      </c>
      <c r="O3" s="7" t="s">
        <v>85</v>
      </c>
      <c r="P3" s="8" t="s">
        <v>86</v>
      </c>
    </row>
    <row r="4" spans="1:217" x14ac:dyDescent="0.2">
      <c r="A4" s="14" t="s">
        <v>87</v>
      </c>
      <c r="B4" s="14">
        <v>930954.3365897336</v>
      </c>
      <c r="C4" s="21">
        <v>243075.10681721638</v>
      </c>
      <c r="D4" s="21">
        <v>23107270.827803969</v>
      </c>
      <c r="E4" s="21">
        <v>4600126.4374364018</v>
      </c>
      <c r="F4" s="21">
        <v>14814635.402010599</v>
      </c>
      <c r="G4" s="21">
        <v>287977.09043433529</v>
      </c>
      <c r="H4" s="21">
        <v>5000000</v>
      </c>
      <c r="I4" s="21">
        <v>21134.811822168554</v>
      </c>
      <c r="J4" s="21">
        <v>0</v>
      </c>
      <c r="K4" s="21">
        <v>2444548.3419759283</v>
      </c>
      <c r="L4" s="21">
        <v>1750000</v>
      </c>
      <c r="M4" s="21">
        <v>0</v>
      </c>
      <c r="N4" s="21">
        <v>4402802</v>
      </c>
      <c r="O4" s="21"/>
      <c r="P4" s="17">
        <f>SUM(B4:O4)</f>
        <v>57602524.354890354</v>
      </c>
    </row>
    <row r="5" spans="1:217" x14ac:dyDescent="0.2">
      <c r="A5" s="14" t="s">
        <v>88</v>
      </c>
      <c r="B5" s="14">
        <v>467619.79218474543</v>
      </c>
      <c r="C5" s="21">
        <v>122105.89331172696</v>
      </c>
      <c r="D5" s="21">
        <v>17044537.085887</v>
      </c>
      <c r="E5" s="21">
        <v>449844.84978300397</v>
      </c>
      <c r="F5" s="21">
        <v>8616608.6398333907</v>
      </c>
      <c r="G5" s="21">
        <v>100836.7588709259</v>
      </c>
      <c r="H5" s="21">
        <v>0</v>
      </c>
      <c r="I5" s="21">
        <v>615227.30282910704</v>
      </c>
      <c r="J5" s="21">
        <v>23547428.632258136</v>
      </c>
      <c r="K5" s="21">
        <v>597515.56488932518</v>
      </c>
      <c r="L5" s="21">
        <v>1750000</v>
      </c>
      <c r="M5" s="21">
        <v>0</v>
      </c>
      <c r="N5" s="21">
        <v>658594</v>
      </c>
      <c r="O5" s="21"/>
      <c r="P5" s="17">
        <f t="shared" ref="P5:P59" si="0">SUM(B5:O5)</f>
        <v>53970318.519847363</v>
      </c>
    </row>
    <row r="6" spans="1:217" x14ac:dyDescent="0.2">
      <c r="A6" s="14" t="s">
        <v>89</v>
      </c>
      <c r="B6" s="14">
        <v>0</v>
      </c>
      <c r="C6" s="21">
        <v>0</v>
      </c>
      <c r="D6" s="21"/>
      <c r="E6" s="21">
        <v>11682.489614700833</v>
      </c>
      <c r="F6" s="21">
        <v>343742.69744638773</v>
      </c>
      <c r="G6" s="21">
        <v>15043.718906787337</v>
      </c>
      <c r="H6" s="21">
        <v>0</v>
      </c>
      <c r="I6" s="21">
        <v>0</v>
      </c>
      <c r="J6" s="21">
        <v>0</v>
      </c>
      <c r="K6" s="21">
        <v>0</v>
      </c>
      <c r="L6" s="21">
        <v>500000</v>
      </c>
      <c r="M6" s="21">
        <v>0</v>
      </c>
      <c r="N6" s="21">
        <v>0</v>
      </c>
      <c r="O6" s="21"/>
      <c r="P6" s="17">
        <f t="shared" si="0"/>
        <v>870468.90596787585</v>
      </c>
    </row>
    <row r="7" spans="1:217" x14ac:dyDescent="0.2">
      <c r="A7" s="14" t="s">
        <v>90</v>
      </c>
      <c r="B7" s="14">
        <v>2682489.1411914048</v>
      </c>
      <c r="C7" s="21">
        <v>534986.41666320793</v>
      </c>
      <c r="D7" s="21">
        <v>80813280.393018529</v>
      </c>
      <c r="E7" s="21">
        <v>6632612.1677618753</v>
      </c>
      <c r="F7" s="21">
        <v>11757684.256488029</v>
      </c>
      <c r="G7" s="21">
        <v>180759.97617880825</v>
      </c>
      <c r="H7" s="21">
        <v>0</v>
      </c>
      <c r="I7" s="21">
        <v>3372400.2596957269</v>
      </c>
      <c r="J7" s="21">
        <v>7369902.0094003873</v>
      </c>
      <c r="K7" s="21">
        <v>8137485.6458069086</v>
      </c>
      <c r="L7" s="21">
        <v>1750000</v>
      </c>
      <c r="M7" s="21">
        <v>572657.36841466278</v>
      </c>
      <c r="N7" s="21">
        <v>6950056</v>
      </c>
      <c r="O7" s="21"/>
      <c r="P7" s="17">
        <f t="shared" si="0"/>
        <v>130754313.63461953</v>
      </c>
    </row>
    <row r="8" spans="1:217" x14ac:dyDescent="0.2">
      <c r="A8" s="14" t="s">
        <v>91</v>
      </c>
      <c r="B8" s="14">
        <v>468577.40062258241</v>
      </c>
      <c r="C8" s="21">
        <v>122105.89331172696</v>
      </c>
      <c r="D8" s="21">
        <v>12650656.819102567</v>
      </c>
      <c r="E8" s="21">
        <v>2644183.3196267532</v>
      </c>
      <c r="F8" s="21">
        <v>11826164.02683332</v>
      </c>
      <c r="G8" s="21">
        <v>225170.12147008281</v>
      </c>
      <c r="H8" s="21">
        <v>0</v>
      </c>
      <c r="I8" s="21">
        <v>0</v>
      </c>
      <c r="J8" s="21">
        <v>326374.89095582813</v>
      </c>
      <c r="K8" s="21">
        <v>1312141.7313137825</v>
      </c>
      <c r="L8" s="21">
        <v>1750000</v>
      </c>
      <c r="M8" s="21">
        <v>236072.23374952079</v>
      </c>
      <c r="N8" s="21">
        <v>2725081</v>
      </c>
      <c r="O8" s="21"/>
      <c r="P8" s="17">
        <f t="shared" si="0"/>
        <v>34286527.436986163</v>
      </c>
    </row>
    <row r="9" spans="1:217" x14ac:dyDescent="0.2">
      <c r="A9" s="14" t="s">
        <v>92</v>
      </c>
      <c r="B9" s="14">
        <v>17580167.541590802</v>
      </c>
      <c r="C9" s="21">
        <v>3509512.4225599323</v>
      </c>
      <c r="D9" s="21">
        <v>832387806.29784179</v>
      </c>
      <c r="E9" s="21">
        <v>31792991.789321773</v>
      </c>
      <c r="F9" s="21">
        <v>26378038.223742325</v>
      </c>
      <c r="G9" s="21">
        <v>399431.02305214974</v>
      </c>
      <c r="H9" s="21">
        <v>0</v>
      </c>
      <c r="I9" s="21">
        <v>240584.8516784746</v>
      </c>
      <c r="J9" s="21">
        <v>415393407.64008373</v>
      </c>
      <c r="K9" s="21">
        <v>67103915.548492379</v>
      </c>
      <c r="L9" s="21">
        <v>1750000</v>
      </c>
      <c r="M9" s="21">
        <v>3256141.8884808286</v>
      </c>
      <c r="N9" s="21">
        <v>36223755</v>
      </c>
      <c r="O9" s="21"/>
      <c r="P9" s="17">
        <f t="shared" si="0"/>
        <v>1436015752.2268443</v>
      </c>
    </row>
    <row r="10" spans="1:217" x14ac:dyDescent="0.2">
      <c r="A10" s="14" t="s">
        <v>93</v>
      </c>
      <c r="B10" s="14">
        <v>1962042.7287747969</v>
      </c>
      <c r="C10" s="21">
        <v>404076.15031580045</v>
      </c>
      <c r="D10" s="21">
        <v>85304893.813849658</v>
      </c>
      <c r="E10" s="21">
        <v>4433586.0282963216</v>
      </c>
      <c r="F10" s="21">
        <v>11225009.897133129</v>
      </c>
      <c r="G10" s="21">
        <v>170720.59627877115</v>
      </c>
      <c r="H10" s="21">
        <v>0</v>
      </c>
      <c r="I10" s="21">
        <v>67554.366682890875</v>
      </c>
      <c r="J10" s="21">
        <v>17133282.636259362</v>
      </c>
      <c r="K10" s="21">
        <v>6891068.9344002325</v>
      </c>
      <c r="L10" s="21">
        <v>1750000</v>
      </c>
      <c r="M10" s="21">
        <v>698551.54046475946</v>
      </c>
      <c r="N10" s="21">
        <v>5515195</v>
      </c>
      <c r="O10" s="21"/>
      <c r="P10" s="17">
        <f t="shared" si="0"/>
        <v>135555981.69245571</v>
      </c>
    </row>
    <row r="11" spans="1:217" x14ac:dyDescent="0.2">
      <c r="A11" s="14" t="s">
        <v>94</v>
      </c>
      <c r="B11" s="14">
        <v>1213897.6422324437</v>
      </c>
      <c r="C11" s="21">
        <v>316947.17212463863</v>
      </c>
      <c r="D11" s="21">
        <v>74602182.212217793</v>
      </c>
      <c r="E11" s="21">
        <v>3249668.8968921523</v>
      </c>
      <c r="F11" s="21">
        <v>2741360.4379948517</v>
      </c>
      <c r="G11" s="21">
        <v>114249.54993048923</v>
      </c>
      <c r="H11" s="21">
        <v>0</v>
      </c>
      <c r="I11" s="21">
        <v>125497.39126053997</v>
      </c>
      <c r="J11" s="21">
        <v>61756286.952763878</v>
      </c>
      <c r="K11" s="21">
        <v>4291756.4861360872</v>
      </c>
      <c r="L11" s="21">
        <v>1750000</v>
      </c>
      <c r="M11" s="21">
        <v>0</v>
      </c>
      <c r="N11" s="21">
        <v>3143405</v>
      </c>
      <c r="O11" s="21">
        <v>26193257.755888142</v>
      </c>
      <c r="P11" s="17">
        <f t="shared" si="0"/>
        <v>179498509.49744099</v>
      </c>
    </row>
    <row r="12" spans="1:217" x14ac:dyDescent="0.2">
      <c r="A12" s="14" t="s">
        <v>95</v>
      </c>
      <c r="B12" s="14">
        <v>467619.79218474543</v>
      </c>
      <c r="C12" s="21">
        <v>122105.89331172696</v>
      </c>
      <c r="D12" s="21">
        <v>14808074.470020568</v>
      </c>
      <c r="E12" s="21">
        <v>461804.54438666685</v>
      </c>
      <c r="F12" s="21">
        <v>1601439.2103886656</v>
      </c>
      <c r="G12" s="21">
        <v>90523.56696445751</v>
      </c>
      <c r="H12" s="21">
        <v>0</v>
      </c>
      <c r="I12" s="21">
        <v>0</v>
      </c>
      <c r="J12" s="21">
        <v>0</v>
      </c>
      <c r="K12" s="21">
        <v>948003.55700560845</v>
      </c>
      <c r="L12" s="21">
        <v>1750000</v>
      </c>
      <c r="M12" s="21">
        <v>0</v>
      </c>
      <c r="N12" s="21">
        <v>904600</v>
      </c>
      <c r="O12" s="21">
        <v>5133027.1197413737</v>
      </c>
      <c r="P12" s="17">
        <f t="shared" si="0"/>
        <v>26287198.154003814</v>
      </c>
    </row>
    <row r="13" spans="1:217" x14ac:dyDescent="0.2">
      <c r="A13" s="14" t="s">
        <v>96</v>
      </c>
      <c r="B13" s="14">
        <v>467619.79218474543</v>
      </c>
      <c r="C13" s="21">
        <v>122105.89331172696</v>
      </c>
      <c r="D13" s="21">
        <v>23090035.650083262</v>
      </c>
      <c r="E13" s="21">
        <v>3388799.9019577173</v>
      </c>
      <c r="F13" s="21">
        <v>0</v>
      </c>
      <c r="G13" s="21">
        <v>0</v>
      </c>
      <c r="H13" s="21">
        <v>0</v>
      </c>
      <c r="I13" s="21">
        <v>0</v>
      </c>
      <c r="J13" s="21">
        <v>167710874.35768324</v>
      </c>
      <c r="K13" s="21">
        <v>1350928.374946489</v>
      </c>
      <c r="L13" s="21">
        <v>500000</v>
      </c>
      <c r="M13" s="21">
        <v>1947492.4096539952</v>
      </c>
      <c r="N13" s="21">
        <v>0</v>
      </c>
      <c r="O13" s="21"/>
      <c r="P13" s="17">
        <f t="shared" si="0"/>
        <v>198577856.37982115</v>
      </c>
    </row>
    <row r="14" spans="1:217" x14ac:dyDescent="0.2">
      <c r="A14" s="14" t="s">
        <v>97</v>
      </c>
      <c r="B14" s="14">
        <v>8418343.7737556361</v>
      </c>
      <c r="C14" s="21">
        <v>1718545.1733344991</v>
      </c>
      <c r="D14" s="21">
        <v>253977562.87382412</v>
      </c>
      <c r="E14" s="21">
        <v>23414571.1224599</v>
      </c>
      <c r="F14" s="21">
        <v>14965036.113157894</v>
      </c>
      <c r="G14" s="21">
        <v>279523.07660073205</v>
      </c>
      <c r="H14" s="21">
        <v>0</v>
      </c>
      <c r="I14" s="21">
        <v>0</v>
      </c>
      <c r="J14" s="21">
        <v>46611552.32443694</v>
      </c>
      <c r="K14" s="21">
        <v>24294764.704277821</v>
      </c>
      <c r="L14" s="21">
        <v>1750000</v>
      </c>
      <c r="M14" s="21">
        <v>715549.9204716048</v>
      </c>
      <c r="N14" s="21">
        <v>20543255</v>
      </c>
      <c r="O14" s="21"/>
      <c r="P14" s="17">
        <f t="shared" si="0"/>
        <v>396688704.08231914</v>
      </c>
    </row>
    <row r="15" spans="1:217" x14ac:dyDescent="0.2">
      <c r="A15" s="14" t="s">
        <v>98</v>
      </c>
      <c r="B15" s="14">
        <v>3324244.7299630791</v>
      </c>
      <c r="C15" s="21">
        <v>662151.88719285512</v>
      </c>
      <c r="D15" s="21">
        <v>96128885.693998575</v>
      </c>
      <c r="E15" s="21">
        <v>7668806.3919690577</v>
      </c>
      <c r="F15" s="21">
        <v>20143962.85631353</v>
      </c>
      <c r="G15" s="21">
        <v>369643.74709703593</v>
      </c>
      <c r="H15" s="21">
        <v>592000</v>
      </c>
      <c r="I15" s="21">
        <v>0</v>
      </c>
      <c r="J15" s="21">
        <v>54477654.491223656</v>
      </c>
      <c r="K15" s="21">
        <v>8088429.990356368</v>
      </c>
      <c r="L15" s="21">
        <v>1750000</v>
      </c>
      <c r="M15" s="21">
        <v>901150.99814646749</v>
      </c>
      <c r="N15" s="21">
        <v>9923905</v>
      </c>
      <c r="O15" s="21"/>
      <c r="P15" s="17">
        <f t="shared" si="0"/>
        <v>204030835.7862606</v>
      </c>
    </row>
    <row r="16" spans="1:217" x14ac:dyDescent="0.2">
      <c r="A16" s="14" t="s">
        <v>99</v>
      </c>
      <c r="B16" s="14">
        <v>0</v>
      </c>
      <c r="C16" s="21">
        <v>0</v>
      </c>
      <c r="D16" s="21"/>
      <c r="E16" s="21">
        <v>44229.090897663991</v>
      </c>
      <c r="F16" s="21">
        <v>861227.82429625164</v>
      </c>
      <c r="G16" s="21">
        <v>24477.151201351189</v>
      </c>
      <c r="H16" s="21">
        <v>0</v>
      </c>
      <c r="I16" s="21">
        <v>0</v>
      </c>
      <c r="J16" s="21">
        <v>0</v>
      </c>
      <c r="K16" s="21">
        <v>0</v>
      </c>
      <c r="L16" s="21">
        <v>500000</v>
      </c>
      <c r="M16" s="21">
        <v>0</v>
      </c>
      <c r="N16" s="21">
        <v>0</v>
      </c>
      <c r="O16" s="21"/>
      <c r="P16" s="17">
        <f t="shared" si="0"/>
        <v>1429934.0663952669</v>
      </c>
    </row>
    <row r="17" spans="1:16" x14ac:dyDescent="0.2">
      <c r="A17" s="14" t="s">
        <v>100</v>
      </c>
      <c r="B17" s="14">
        <v>467619.79218474543</v>
      </c>
      <c r="C17" s="21">
        <v>122105.89331172696</v>
      </c>
      <c r="D17" s="21">
        <v>33232643.404745646</v>
      </c>
      <c r="E17" s="21">
        <v>1259827.3165628223</v>
      </c>
      <c r="F17" s="21">
        <v>2408397.7146133739</v>
      </c>
      <c r="G17" s="21">
        <v>100269.05773350422</v>
      </c>
      <c r="H17" s="21">
        <v>0</v>
      </c>
      <c r="I17" s="21">
        <v>0</v>
      </c>
      <c r="J17" s="21">
        <v>926253.49752816081</v>
      </c>
      <c r="K17" s="21">
        <v>3591974.642394308</v>
      </c>
      <c r="L17" s="21">
        <v>1750000</v>
      </c>
      <c r="M17" s="21">
        <v>226713.79527549999</v>
      </c>
      <c r="N17" s="21">
        <v>1283108</v>
      </c>
      <c r="O17" s="21"/>
      <c r="P17" s="17">
        <f t="shared" si="0"/>
        <v>45368913.11434979</v>
      </c>
    </row>
    <row r="18" spans="1:16" x14ac:dyDescent="0.2">
      <c r="A18" s="14" t="s">
        <v>101</v>
      </c>
      <c r="B18" s="14">
        <v>467619.79218474543</v>
      </c>
      <c r="C18" s="21">
        <v>122105.89331172696</v>
      </c>
      <c r="D18" s="21">
        <v>11216114.600221472</v>
      </c>
      <c r="E18" s="21">
        <v>1607993.7728844262</v>
      </c>
      <c r="F18" s="21">
        <v>7725613.0905007375</v>
      </c>
      <c r="G18" s="21">
        <v>135473.34175745785</v>
      </c>
      <c r="H18" s="21">
        <v>0</v>
      </c>
      <c r="I18" s="21">
        <v>1485263.8926244301</v>
      </c>
      <c r="J18" s="21">
        <v>0</v>
      </c>
      <c r="K18" s="21">
        <v>1210807.1062390318</v>
      </c>
      <c r="L18" s="21">
        <v>1750000</v>
      </c>
      <c r="M18" s="21">
        <v>0</v>
      </c>
      <c r="N18" s="21">
        <v>1707421</v>
      </c>
      <c r="O18" s="21"/>
      <c r="P18" s="17">
        <f t="shared" si="0"/>
        <v>27428412.489724029</v>
      </c>
    </row>
    <row r="19" spans="1:16" x14ac:dyDescent="0.2">
      <c r="A19" s="14" t="s">
        <v>102</v>
      </c>
      <c r="B19" s="14">
        <v>5572887.2692507403</v>
      </c>
      <c r="C19" s="21">
        <v>1072596.8013122668</v>
      </c>
      <c r="D19" s="21">
        <v>276494385.86605549</v>
      </c>
      <c r="E19" s="21">
        <v>10453022.882989213</v>
      </c>
      <c r="F19" s="21">
        <v>15933668.707459198</v>
      </c>
      <c r="G19" s="21">
        <v>298472.52085603296</v>
      </c>
      <c r="H19" s="21">
        <v>0</v>
      </c>
      <c r="I19" s="21">
        <v>0</v>
      </c>
      <c r="J19" s="21">
        <v>265517950.30407816</v>
      </c>
      <c r="K19" s="21">
        <v>16004536.118904736</v>
      </c>
      <c r="L19" s="21">
        <v>1750000</v>
      </c>
      <c r="M19" s="21">
        <v>1815399.8909270503</v>
      </c>
      <c r="N19" s="21">
        <v>11097292</v>
      </c>
      <c r="O19" s="21"/>
      <c r="P19" s="17">
        <f t="shared" si="0"/>
        <v>606010212.36183298</v>
      </c>
    </row>
    <row r="20" spans="1:16" x14ac:dyDescent="0.2">
      <c r="A20" s="14" t="s">
        <v>103</v>
      </c>
      <c r="B20" s="14">
        <v>1900374.9444788878</v>
      </c>
      <c r="C20" s="21">
        <v>401056.81544082338</v>
      </c>
      <c r="D20" s="21">
        <v>58870441.800456554</v>
      </c>
      <c r="E20" s="21">
        <v>5243480.6716139205</v>
      </c>
      <c r="F20" s="21">
        <v>15016772.533303842</v>
      </c>
      <c r="G20" s="21">
        <v>305491.06570701499</v>
      </c>
      <c r="H20" s="21">
        <v>0</v>
      </c>
      <c r="I20" s="21">
        <v>0</v>
      </c>
      <c r="J20" s="21">
        <v>2855601.3590357499</v>
      </c>
      <c r="K20" s="21">
        <v>4865102.5311034042</v>
      </c>
      <c r="L20" s="21">
        <v>1750000</v>
      </c>
      <c r="M20" s="21">
        <v>0</v>
      </c>
      <c r="N20" s="21">
        <v>6091641</v>
      </c>
      <c r="O20" s="21"/>
      <c r="P20" s="17">
        <f t="shared" si="0"/>
        <v>97299962.721140191</v>
      </c>
    </row>
    <row r="21" spans="1:16" x14ac:dyDescent="0.2">
      <c r="A21" s="14" t="s">
        <v>104</v>
      </c>
      <c r="B21" s="14">
        <v>508040.26441941829</v>
      </c>
      <c r="C21" s="21">
        <v>132651.18611627162</v>
      </c>
      <c r="D21" s="21">
        <v>21451547.142302211</v>
      </c>
      <c r="E21" s="21">
        <v>2636554.9672024138</v>
      </c>
      <c r="F21" s="21">
        <v>11848691.864596901</v>
      </c>
      <c r="G21" s="21">
        <v>226470.13799696774</v>
      </c>
      <c r="H21" s="21">
        <v>0</v>
      </c>
      <c r="I21" s="21">
        <v>0</v>
      </c>
      <c r="J21" s="21">
        <v>177706.33065751329</v>
      </c>
      <c r="K21" s="21">
        <v>2034330.6846860594</v>
      </c>
      <c r="L21" s="21">
        <v>1750000</v>
      </c>
      <c r="M21" s="21">
        <v>0</v>
      </c>
      <c r="N21" s="21">
        <v>2850324</v>
      </c>
      <c r="O21" s="21"/>
      <c r="P21" s="17">
        <f t="shared" si="0"/>
        <v>43616316.577977747</v>
      </c>
    </row>
    <row r="22" spans="1:16" x14ac:dyDescent="0.2">
      <c r="A22" s="14" t="s">
        <v>105</v>
      </c>
      <c r="B22" s="14">
        <v>688912.30658315727</v>
      </c>
      <c r="C22" s="21">
        <v>149633.31296713089</v>
      </c>
      <c r="D22" s="21">
        <v>17132647.685789376</v>
      </c>
      <c r="E22" s="21">
        <v>1707649.7323793839</v>
      </c>
      <c r="F22" s="21">
        <v>10914272.929483702</v>
      </c>
      <c r="G22" s="21">
        <v>194156.23313579347</v>
      </c>
      <c r="H22" s="21">
        <v>0</v>
      </c>
      <c r="I22" s="21">
        <v>96024.688970488452</v>
      </c>
      <c r="J22" s="21">
        <v>0</v>
      </c>
      <c r="K22" s="21">
        <v>1758028.6207472174</v>
      </c>
      <c r="L22" s="21">
        <v>1750000</v>
      </c>
      <c r="M22" s="21">
        <v>0</v>
      </c>
      <c r="N22" s="21">
        <v>2608259</v>
      </c>
      <c r="O22" s="21"/>
      <c r="P22" s="17">
        <f t="shared" si="0"/>
        <v>36999584.51005625</v>
      </c>
    </row>
    <row r="23" spans="1:16" x14ac:dyDescent="0.2">
      <c r="A23" s="14" t="s">
        <v>106</v>
      </c>
      <c r="B23" s="14">
        <v>769318.42884951865</v>
      </c>
      <c r="C23" s="21">
        <v>185917.54973523083</v>
      </c>
      <c r="D23" s="21">
        <v>25513752.881641574</v>
      </c>
      <c r="E23" s="21">
        <v>3436061.517673403</v>
      </c>
      <c r="F23" s="21">
        <v>16194141.756095758</v>
      </c>
      <c r="G23" s="21">
        <v>297643.81709934218</v>
      </c>
      <c r="H23" s="21">
        <v>1764000</v>
      </c>
      <c r="I23" s="21">
        <v>0</v>
      </c>
      <c r="J23" s="21">
        <v>0</v>
      </c>
      <c r="K23" s="21">
        <v>2706898.4398967996</v>
      </c>
      <c r="L23" s="21">
        <v>1750000</v>
      </c>
      <c r="M23" s="21">
        <v>0</v>
      </c>
      <c r="N23" s="21">
        <v>4021050</v>
      </c>
      <c r="O23" s="21"/>
      <c r="P23" s="17">
        <f t="shared" si="0"/>
        <v>56638784.390991621</v>
      </c>
    </row>
    <row r="24" spans="1:16" x14ac:dyDescent="0.2">
      <c r="A24" s="14" t="s">
        <v>107</v>
      </c>
      <c r="B24" s="14">
        <v>1113157.8343267492</v>
      </c>
      <c r="C24" s="21">
        <v>290648.74671420682</v>
      </c>
      <c r="D24" s="21">
        <v>36435856.676317953</v>
      </c>
      <c r="E24" s="21">
        <v>4338250.5254581906</v>
      </c>
      <c r="F24" s="21">
        <v>11060530.521099335</v>
      </c>
      <c r="G24" s="21">
        <v>224251.206922952</v>
      </c>
      <c r="H24" s="21">
        <v>0</v>
      </c>
      <c r="I24" s="21">
        <v>0</v>
      </c>
      <c r="J24" s="21">
        <v>4769126.3025916656</v>
      </c>
      <c r="K24" s="21">
        <v>3716240.3921153178</v>
      </c>
      <c r="L24" s="21">
        <v>1750000</v>
      </c>
      <c r="M24" s="21">
        <v>302600.30274127616</v>
      </c>
      <c r="N24" s="21">
        <v>4173418</v>
      </c>
      <c r="O24" s="21"/>
      <c r="P24" s="17">
        <f t="shared" si="0"/>
        <v>68174080.508287638</v>
      </c>
    </row>
    <row r="25" spans="1:16" x14ac:dyDescent="0.2">
      <c r="A25" s="14" t="s">
        <v>108</v>
      </c>
      <c r="B25" s="14">
        <v>467619.79218474543</v>
      </c>
      <c r="C25" s="21">
        <v>122105.89331172696</v>
      </c>
      <c r="D25" s="21">
        <v>13125236.803384304</v>
      </c>
      <c r="E25" s="21">
        <v>1197544.6265243012</v>
      </c>
      <c r="F25" s="21">
        <v>6786882.8460581414</v>
      </c>
      <c r="G25" s="21">
        <v>154050.13277772855</v>
      </c>
      <c r="H25" s="21">
        <v>0</v>
      </c>
      <c r="I25" s="21">
        <v>63526.320194430518</v>
      </c>
      <c r="J25" s="21">
        <v>8649684.6742923316</v>
      </c>
      <c r="K25" s="21">
        <v>475724.21568719886</v>
      </c>
      <c r="L25" s="21">
        <v>1750000</v>
      </c>
      <c r="M25" s="21">
        <v>0</v>
      </c>
      <c r="N25" s="21">
        <v>1196439</v>
      </c>
      <c r="O25" s="21"/>
      <c r="P25" s="17">
        <f t="shared" si="0"/>
        <v>33988814.304414913</v>
      </c>
    </row>
    <row r="26" spans="1:16" x14ac:dyDescent="0.2">
      <c r="A26" s="14" t="s">
        <v>109</v>
      </c>
      <c r="B26" s="14">
        <v>2629428.8373320457</v>
      </c>
      <c r="C26" s="21">
        <v>504157.12400215428</v>
      </c>
      <c r="D26" s="21">
        <v>132929144.12667975</v>
      </c>
      <c r="E26" s="21">
        <v>3755492.928934061</v>
      </c>
      <c r="F26" s="21">
        <v>5169481.8086134726</v>
      </c>
      <c r="G26" s="21">
        <v>151366.42989717587</v>
      </c>
      <c r="H26" s="21">
        <v>636000</v>
      </c>
      <c r="I26" s="21">
        <v>0</v>
      </c>
      <c r="J26" s="21">
        <v>61912690.486399703</v>
      </c>
      <c r="K26" s="21">
        <v>9341604.6652275529</v>
      </c>
      <c r="L26" s="21">
        <v>1750000</v>
      </c>
      <c r="M26" s="21">
        <v>645905.21200989606</v>
      </c>
      <c r="N26" s="21">
        <v>5499301</v>
      </c>
      <c r="O26" s="21">
        <v>35362646.349367708</v>
      </c>
      <c r="P26" s="17">
        <f t="shared" si="0"/>
        <v>260287218.96846357</v>
      </c>
    </row>
    <row r="27" spans="1:16" x14ac:dyDescent="0.2">
      <c r="A27" s="14" t="s">
        <v>110</v>
      </c>
      <c r="B27" s="14">
        <v>3126235.6950453962</v>
      </c>
      <c r="C27" s="21">
        <v>618082.46609146812</v>
      </c>
      <c r="D27" s="21">
        <v>153552716.49627808</v>
      </c>
      <c r="E27" s="21">
        <v>6370430.934732357</v>
      </c>
      <c r="F27" s="21">
        <v>3414016.140335625</v>
      </c>
      <c r="G27" s="21">
        <v>122681.2154715967</v>
      </c>
      <c r="H27" s="21">
        <v>0</v>
      </c>
      <c r="I27" s="21">
        <v>35168.131856523796</v>
      </c>
      <c r="J27" s="21">
        <v>148534854.77871928</v>
      </c>
      <c r="K27" s="21">
        <v>8331685.6328118127</v>
      </c>
      <c r="L27" s="21">
        <v>1750000</v>
      </c>
      <c r="M27" s="21">
        <v>1130541.7975812331</v>
      </c>
      <c r="N27" s="21">
        <v>6289981</v>
      </c>
      <c r="O27" s="21">
        <v>50258334.328455105</v>
      </c>
      <c r="P27" s="17">
        <f t="shared" si="0"/>
        <v>383534728.61737841</v>
      </c>
    </row>
    <row r="28" spans="1:16" x14ac:dyDescent="0.2">
      <c r="A28" s="14" t="s">
        <v>111</v>
      </c>
      <c r="B28" s="14">
        <v>3278283.5233119861</v>
      </c>
      <c r="C28" s="21">
        <v>685764.8016582795</v>
      </c>
      <c r="D28" s="21">
        <v>93949858.307755589</v>
      </c>
      <c r="E28" s="21">
        <v>9318797.1832697224</v>
      </c>
      <c r="F28" s="21">
        <v>20094773.048569284</v>
      </c>
      <c r="G28" s="21">
        <v>366926.97601132694</v>
      </c>
      <c r="H28" s="21">
        <v>0</v>
      </c>
      <c r="I28" s="21">
        <v>378818.70946824946</v>
      </c>
      <c r="J28" s="21">
        <v>1239207.6361650834</v>
      </c>
      <c r="K28" s="21">
        <v>9751904.6716012228</v>
      </c>
      <c r="L28" s="21">
        <v>1750000</v>
      </c>
      <c r="M28" s="21">
        <v>318748.38034489198</v>
      </c>
      <c r="N28" s="21">
        <v>8880405</v>
      </c>
      <c r="O28" s="21"/>
      <c r="P28" s="17">
        <f t="shared" si="0"/>
        <v>150013488.23815563</v>
      </c>
    </row>
    <row r="29" spans="1:16" x14ac:dyDescent="0.2">
      <c r="A29" s="14" t="s">
        <v>112</v>
      </c>
      <c r="B29" s="14">
        <v>1694238.2329348447</v>
      </c>
      <c r="C29" s="21">
        <v>321552.63690151065</v>
      </c>
      <c r="D29" s="21">
        <v>65743341.226889148</v>
      </c>
      <c r="E29" s="21">
        <v>4150974.9076656951</v>
      </c>
      <c r="F29" s="21">
        <v>15008360.1059931</v>
      </c>
      <c r="G29" s="21">
        <v>267396.76590715186</v>
      </c>
      <c r="H29" s="21">
        <v>0</v>
      </c>
      <c r="I29" s="21">
        <v>1590317.8022395913</v>
      </c>
      <c r="J29" s="21">
        <v>19510395.152190544</v>
      </c>
      <c r="K29" s="21">
        <v>5904573.6080176979</v>
      </c>
      <c r="L29" s="21">
        <v>1750000</v>
      </c>
      <c r="M29" s="21">
        <v>416499.07645964134</v>
      </c>
      <c r="N29" s="21">
        <v>5178143</v>
      </c>
      <c r="O29" s="21"/>
      <c r="P29" s="17">
        <f t="shared" si="0"/>
        <v>121535792.51519896</v>
      </c>
    </row>
    <row r="30" spans="1:16" x14ac:dyDescent="0.2">
      <c r="A30" s="14" t="s">
        <v>113</v>
      </c>
      <c r="B30" s="14">
        <v>467619.79218474543</v>
      </c>
      <c r="C30" s="21">
        <v>122105.89331172696</v>
      </c>
      <c r="D30" s="21">
        <v>8104898.1872696839</v>
      </c>
      <c r="E30" s="21">
        <v>2065406.7729631313</v>
      </c>
      <c r="F30" s="21">
        <v>13627823.395399945</v>
      </c>
      <c r="G30" s="21">
        <v>260118.3085975103</v>
      </c>
      <c r="H30" s="21">
        <v>254000</v>
      </c>
      <c r="I30" s="21">
        <v>699999.59371757356</v>
      </c>
      <c r="J30" s="21">
        <v>0</v>
      </c>
      <c r="K30" s="21">
        <v>787015.18192413414</v>
      </c>
      <c r="L30" s="21">
        <v>1750000</v>
      </c>
      <c r="M30" s="21">
        <v>0</v>
      </c>
      <c r="N30" s="21">
        <v>2633521</v>
      </c>
      <c r="O30" s="21"/>
      <c r="P30" s="17">
        <f t="shared" si="0"/>
        <v>30772508.12536845</v>
      </c>
    </row>
    <row r="31" spans="1:16" x14ac:dyDescent="0.2">
      <c r="A31" s="14" t="s">
        <v>114</v>
      </c>
      <c r="B31" s="14">
        <v>1817013.0308235036</v>
      </c>
      <c r="C31" s="21">
        <v>354379.27832791361</v>
      </c>
      <c r="D31" s="21">
        <v>47593903.939802416</v>
      </c>
      <c r="E31" s="21">
        <v>6169945.3721871125</v>
      </c>
      <c r="F31" s="21">
        <v>17017781.045305323</v>
      </c>
      <c r="G31" s="21">
        <v>301098.44522427965</v>
      </c>
      <c r="H31" s="21">
        <v>0</v>
      </c>
      <c r="I31" s="21">
        <v>0</v>
      </c>
      <c r="J31" s="21">
        <v>17235876.679245431</v>
      </c>
      <c r="K31" s="21">
        <v>4449476.5738953454</v>
      </c>
      <c r="L31" s="21">
        <v>1750000</v>
      </c>
      <c r="M31" s="21">
        <v>663076.54931920185</v>
      </c>
      <c r="N31" s="21">
        <v>5507541</v>
      </c>
      <c r="O31" s="21"/>
      <c r="P31" s="17">
        <f t="shared" si="0"/>
        <v>102860091.91413054</v>
      </c>
    </row>
    <row r="32" spans="1:16" x14ac:dyDescent="0.2">
      <c r="A32" s="14" t="s">
        <v>115</v>
      </c>
      <c r="B32" s="14">
        <v>467619.79218474543</v>
      </c>
      <c r="C32" s="21">
        <v>122105.89331172696</v>
      </c>
      <c r="D32" s="21">
        <v>5075288.4604891911</v>
      </c>
      <c r="E32" s="21">
        <v>941075.36303645023</v>
      </c>
      <c r="F32" s="21">
        <v>10360823.048902372</v>
      </c>
      <c r="G32" s="21">
        <v>131070.81898251917</v>
      </c>
      <c r="H32" s="21">
        <v>0</v>
      </c>
      <c r="I32" s="21">
        <v>1911765.8578125266</v>
      </c>
      <c r="J32" s="21">
        <v>0</v>
      </c>
      <c r="K32" s="21">
        <v>426278.4176419233</v>
      </c>
      <c r="L32" s="21">
        <v>1750000</v>
      </c>
      <c r="M32" s="21">
        <v>0</v>
      </c>
      <c r="N32" s="21">
        <v>990589</v>
      </c>
      <c r="O32" s="21"/>
      <c r="P32" s="17">
        <f t="shared" si="0"/>
        <v>22176616.652361456</v>
      </c>
    </row>
    <row r="33" spans="1:16" x14ac:dyDescent="0.2">
      <c r="A33" s="14" t="s">
        <v>116</v>
      </c>
      <c r="B33" s="14">
        <v>0</v>
      </c>
      <c r="C33" s="21">
        <v>0</v>
      </c>
      <c r="D33" s="21"/>
      <c r="E33" s="21">
        <v>9231.0742369738491</v>
      </c>
      <c r="F33" s="21">
        <v>326519.35972671711</v>
      </c>
      <c r="G33" s="21">
        <v>14895.093677019076</v>
      </c>
      <c r="H33" s="21">
        <v>0</v>
      </c>
      <c r="I33" s="21">
        <v>0</v>
      </c>
      <c r="J33" s="21">
        <v>0</v>
      </c>
      <c r="K33" s="21">
        <v>0</v>
      </c>
      <c r="L33" s="21">
        <v>500000</v>
      </c>
      <c r="M33" s="21">
        <v>0</v>
      </c>
      <c r="N33" s="21">
        <v>0</v>
      </c>
      <c r="O33" s="21"/>
      <c r="P33" s="17">
        <f t="shared" si="0"/>
        <v>850645.52764071</v>
      </c>
    </row>
    <row r="34" spans="1:16" x14ac:dyDescent="0.2">
      <c r="A34" s="14" t="s">
        <v>117</v>
      </c>
      <c r="B34" s="14">
        <v>467619.79218474543</v>
      </c>
      <c r="C34" s="21">
        <v>122105.89331172696</v>
      </c>
      <c r="D34" s="21">
        <v>11244979.318741376</v>
      </c>
      <c r="E34" s="21">
        <v>1414073.6955244248</v>
      </c>
      <c r="F34" s="21">
        <v>7718959.0428754976</v>
      </c>
      <c r="G34" s="21">
        <v>141687.71146546392</v>
      </c>
      <c r="H34" s="21">
        <v>0</v>
      </c>
      <c r="I34" s="21">
        <v>1145459.0219481892</v>
      </c>
      <c r="J34" s="21">
        <v>0</v>
      </c>
      <c r="K34" s="21">
        <v>1234865.7295993716</v>
      </c>
      <c r="L34" s="21">
        <v>1750000</v>
      </c>
      <c r="M34" s="21">
        <v>0</v>
      </c>
      <c r="N34" s="21">
        <v>1771947</v>
      </c>
      <c r="O34" s="21"/>
      <c r="P34" s="17">
        <f t="shared" si="0"/>
        <v>27011697.205650792</v>
      </c>
    </row>
    <row r="35" spans="1:16" x14ac:dyDescent="0.2">
      <c r="A35" s="14" t="s">
        <v>118</v>
      </c>
      <c r="B35" s="14">
        <v>1290594.2812912753</v>
      </c>
      <c r="C35" s="21">
        <v>251011.35114116015</v>
      </c>
      <c r="D35" s="21">
        <v>44727977.807341374</v>
      </c>
      <c r="E35" s="21">
        <v>2529137.5806745514</v>
      </c>
      <c r="F35" s="21">
        <v>6466316.8049238725</v>
      </c>
      <c r="G35" s="21">
        <v>92193.057091261493</v>
      </c>
      <c r="H35" s="21">
        <v>0</v>
      </c>
      <c r="I35" s="21">
        <v>198752.06289902012</v>
      </c>
      <c r="J35" s="21">
        <v>2764467.1168316328</v>
      </c>
      <c r="K35" s="21">
        <v>4581275.9114236375</v>
      </c>
      <c r="L35" s="21">
        <v>1750000</v>
      </c>
      <c r="M35" s="21">
        <v>0</v>
      </c>
      <c r="N35" s="21">
        <v>2943652</v>
      </c>
      <c r="O35" s="21"/>
      <c r="P35" s="17">
        <f t="shared" si="0"/>
        <v>67595377.973617792</v>
      </c>
    </row>
    <row r="36" spans="1:16" x14ac:dyDescent="0.2">
      <c r="A36" s="14" t="s">
        <v>119</v>
      </c>
      <c r="B36" s="14">
        <v>467619.79218474543</v>
      </c>
      <c r="C36" s="21">
        <v>122105.89331172696</v>
      </c>
      <c r="D36" s="21">
        <v>8206168.1230349485</v>
      </c>
      <c r="E36" s="21">
        <v>982717.54635436123</v>
      </c>
      <c r="F36" s="21">
        <v>3722186.1912501915</v>
      </c>
      <c r="G36" s="21">
        <v>127984.21091002134</v>
      </c>
      <c r="H36" s="21">
        <v>0</v>
      </c>
      <c r="I36" s="21">
        <v>0</v>
      </c>
      <c r="J36" s="14">
        <v>0</v>
      </c>
      <c r="K36" s="21">
        <v>723090.44099297561</v>
      </c>
      <c r="L36" s="21">
        <v>1750000</v>
      </c>
      <c r="M36" s="21">
        <v>0</v>
      </c>
      <c r="N36" s="21">
        <v>1226252</v>
      </c>
      <c r="O36" s="21"/>
      <c r="P36" s="17">
        <f t="shared" si="0"/>
        <v>17328124.198038973</v>
      </c>
    </row>
    <row r="37" spans="1:16" x14ac:dyDescent="0.2">
      <c r="A37" s="14" t="s">
        <v>120</v>
      </c>
      <c r="B37" s="14">
        <v>4523050.5431825127</v>
      </c>
      <c r="C37" s="21">
        <v>847767.31694677251</v>
      </c>
      <c r="D37" s="21">
        <v>326592167.46658367</v>
      </c>
      <c r="E37" s="21">
        <v>1231633.443446449</v>
      </c>
      <c r="F37" s="21">
        <v>3586481.5794838769</v>
      </c>
      <c r="G37" s="21">
        <v>126956.18945521838</v>
      </c>
      <c r="H37" s="21">
        <v>0</v>
      </c>
      <c r="I37" s="21">
        <v>0</v>
      </c>
      <c r="J37" s="21">
        <v>181016083.49012849</v>
      </c>
      <c r="K37" s="21">
        <v>16431674.023458963</v>
      </c>
      <c r="L37" s="21">
        <v>1750000</v>
      </c>
      <c r="M37" s="21">
        <v>920869.83463979757</v>
      </c>
      <c r="N37" s="21">
        <v>7897239</v>
      </c>
      <c r="O37" s="21">
        <v>80101672.480868027</v>
      </c>
      <c r="P37" s="17">
        <f t="shared" si="0"/>
        <v>625025595.36819375</v>
      </c>
    </row>
    <row r="38" spans="1:16" x14ac:dyDescent="0.2">
      <c r="A38" s="14" t="s">
        <v>121</v>
      </c>
      <c r="B38" s="14">
        <v>467624.79014110152</v>
      </c>
      <c r="C38" s="21">
        <v>122105.89331172696</v>
      </c>
      <c r="D38" s="21">
        <v>24846666.487078946</v>
      </c>
      <c r="E38" s="21">
        <v>1945588.3935977526</v>
      </c>
      <c r="F38" s="21">
        <v>10598452.384357475</v>
      </c>
      <c r="G38" s="21">
        <v>151527.68282067135</v>
      </c>
      <c r="H38" s="21">
        <v>0</v>
      </c>
      <c r="I38" s="21">
        <v>791698.83746346505</v>
      </c>
      <c r="J38" s="21">
        <v>8794392.1124860011</v>
      </c>
      <c r="K38" s="21">
        <v>1663020.97839032</v>
      </c>
      <c r="L38" s="21">
        <v>1750000</v>
      </c>
      <c r="M38" s="21">
        <v>0</v>
      </c>
      <c r="N38" s="21">
        <v>1873927</v>
      </c>
      <c r="O38" s="21"/>
      <c r="P38" s="17">
        <f t="shared" si="0"/>
        <v>53005004.559647456</v>
      </c>
    </row>
    <row r="39" spans="1:16" x14ac:dyDescent="0.2">
      <c r="A39" s="14" t="s">
        <v>122</v>
      </c>
      <c r="B39" s="14">
        <v>8541331.4845850673</v>
      </c>
      <c r="C39" s="21">
        <v>1674452.4405061591</v>
      </c>
      <c r="D39" s="21">
        <v>611222575.20334613</v>
      </c>
      <c r="E39" s="21">
        <v>21784925.597409304</v>
      </c>
      <c r="F39" s="21">
        <v>19559186.950102124</v>
      </c>
      <c r="G39" s="21">
        <v>370241.1551110677</v>
      </c>
      <c r="H39" s="21">
        <v>200000</v>
      </c>
      <c r="I39" s="21">
        <v>413695.29305557697</v>
      </c>
      <c r="J39" s="21">
        <v>738182466.3378365</v>
      </c>
      <c r="K39" s="21">
        <v>32360926.807339512</v>
      </c>
      <c r="L39" s="21">
        <v>1750000</v>
      </c>
      <c r="M39" s="21">
        <v>2569762.111675926</v>
      </c>
      <c r="N39" s="21">
        <v>17224338</v>
      </c>
      <c r="O39" s="21">
        <v>63305572.35058035</v>
      </c>
      <c r="P39" s="17">
        <f t="shared" si="0"/>
        <v>1519159473.7315476</v>
      </c>
    </row>
    <row r="40" spans="1:16" x14ac:dyDescent="0.2">
      <c r="A40" s="14" t="s">
        <v>123</v>
      </c>
      <c r="B40" s="14">
        <v>2301073.1006461466</v>
      </c>
      <c r="C40" s="21">
        <v>547009.67295658484</v>
      </c>
      <c r="D40" s="21">
        <v>72654593.372324064</v>
      </c>
      <c r="E40" s="21">
        <v>8253680.7292982806</v>
      </c>
      <c r="F40" s="21">
        <v>25137593.100071322</v>
      </c>
      <c r="G40" s="21">
        <v>455884.71767739637</v>
      </c>
      <c r="H40" s="21">
        <v>1450000</v>
      </c>
      <c r="I40" s="21">
        <v>610131.54612402502</v>
      </c>
      <c r="J40" s="21">
        <v>2679104.9354765359</v>
      </c>
      <c r="K40" s="21">
        <v>7395693.0428670105</v>
      </c>
      <c r="L40" s="21">
        <v>1750000</v>
      </c>
      <c r="M40" s="21">
        <v>420439.60613392631</v>
      </c>
      <c r="N40" s="21">
        <v>9823124</v>
      </c>
      <c r="O40" s="21"/>
      <c r="P40" s="17">
        <f t="shared" si="0"/>
        <v>133478327.8235753</v>
      </c>
    </row>
    <row r="41" spans="1:16" x14ac:dyDescent="0.2">
      <c r="A41" s="14" t="s">
        <v>124</v>
      </c>
      <c r="B41" s="14">
        <v>467619.79218474543</v>
      </c>
      <c r="C41" s="21">
        <v>122105.89331172696</v>
      </c>
      <c r="D41" s="21">
        <v>4763370.8519399557</v>
      </c>
      <c r="E41" s="21">
        <v>653108.10671003629</v>
      </c>
      <c r="F41" s="21">
        <v>5211448.658852133</v>
      </c>
      <c r="G41" s="21">
        <v>101659.83013113399</v>
      </c>
      <c r="H41" s="21">
        <v>0</v>
      </c>
      <c r="I41" s="21">
        <v>785220.42040480359</v>
      </c>
      <c r="J41" s="21">
        <v>0</v>
      </c>
      <c r="K41" s="21">
        <v>475879.91049679241</v>
      </c>
      <c r="L41" s="21">
        <v>1750000</v>
      </c>
      <c r="M41" s="21">
        <v>0</v>
      </c>
      <c r="N41" s="21">
        <v>725672</v>
      </c>
      <c r="O41" s="21"/>
      <c r="P41" s="17">
        <f t="shared" si="0"/>
        <v>15056085.464031328</v>
      </c>
    </row>
    <row r="42" spans="1:16" x14ac:dyDescent="0.2">
      <c r="A42" s="14" t="s">
        <v>125</v>
      </c>
      <c r="B42" s="14">
        <v>3790844.9390511713</v>
      </c>
      <c r="C42" s="21">
        <v>787637.04844371637</v>
      </c>
      <c r="D42" s="21">
        <v>103814383.8767361</v>
      </c>
      <c r="E42" s="21">
        <v>10833951.66473728</v>
      </c>
      <c r="F42" s="21">
        <v>21992919.690011781</v>
      </c>
      <c r="G42" s="21">
        <v>428552.02918139542</v>
      </c>
      <c r="H42" s="21">
        <v>964000</v>
      </c>
      <c r="I42" s="21">
        <v>0</v>
      </c>
      <c r="J42" s="21">
        <v>28146140.402482446</v>
      </c>
      <c r="K42" s="21">
        <v>10161187.444624865</v>
      </c>
      <c r="L42" s="21">
        <v>1750000</v>
      </c>
      <c r="M42" s="21">
        <v>565372.7135573359</v>
      </c>
      <c r="N42" s="21">
        <v>10412768</v>
      </c>
      <c r="O42" s="21"/>
      <c r="P42" s="17">
        <f t="shared" si="0"/>
        <v>193647757.80882609</v>
      </c>
    </row>
    <row r="43" spans="1:16" x14ac:dyDescent="0.2">
      <c r="A43" s="14" t="s">
        <v>126</v>
      </c>
      <c r="B43" s="14">
        <v>687643.82525996817</v>
      </c>
      <c r="C43" s="21">
        <v>179545.98852438517</v>
      </c>
      <c r="D43" s="21">
        <v>17756204.945763744</v>
      </c>
      <c r="E43" s="21">
        <v>3099614.3746548649</v>
      </c>
      <c r="F43" s="21">
        <v>14180092.452566447</v>
      </c>
      <c r="G43" s="21">
        <v>249762.14619368227</v>
      </c>
      <c r="H43" s="21">
        <v>0</v>
      </c>
      <c r="I43" s="21">
        <v>7052067.0431008777</v>
      </c>
      <c r="J43" s="21">
        <v>349661.1904571437</v>
      </c>
      <c r="K43" s="21">
        <v>1850322.8271346022</v>
      </c>
      <c r="L43" s="21">
        <v>1750000</v>
      </c>
      <c r="M43" s="21">
        <v>239297.93004073008</v>
      </c>
      <c r="N43" s="21">
        <v>3615556</v>
      </c>
      <c r="O43" s="21"/>
      <c r="P43" s="17">
        <f t="shared" si="0"/>
        <v>51009768.723696448</v>
      </c>
    </row>
    <row r="44" spans="1:16" x14ac:dyDescent="0.2">
      <c r="A44" s="14" t="s">
        <v>127</v>
      </c>
      <c r="B44" s="14">
        <v>1218385.8070402604</v>
      </c>
      <c r="C44" s="21">
        <v>250192.6432905641</v>
      </c>
      <c r="D44" s="21">
        <v>55343962.373318844</v>
      </c>
      <c r="E44" s="21">
        <v>4113558.0168824103</v>
      </c>
      <c r="F44" s="21">
        <v>11963300.014389131</v>
      </c>
      <c r="G44" s="21">
        <v>195608.59960786265</v>
      </c>
      <c r="H44" s="21">
        <v>0</v>
      </c>
      <c r="I44" s="21">
        <v>801874.74962845468</v>
      </c>
      <c r="J44" s="21">
        <v>25981734.260716081</v>
      </c>
      <c r="K44" s="21">
        <v>4672727.7066182839</v>
      </c>
      <c r="L44" s="21">
        <v>1750000</v>
      </c>
      <c r="M44" s="21">
        <v>769266.36898504151</v>
      </c>
      <c r="N44" s="21">
        <v>3952433</v>
      </c>
      <c r="O44" s="21"/>
      <c r="P44" s="17">
        <f t="shared" si="0"/>
        <v>111013043.54047693</v>
      </c>
    </row>
    <row r="45" spans="1:16" x14ac:dyDescent="0.2">
      <c r="A45" s="14" t="s">
        <v>128</v>
      </c>
      <c r="B45" s="14">
        <v>4553372.1448039627</v>
      </c>
      <c r="C45" s="21">
        <v>938464.85429992864</v>
      </c>
      <c r="D45" s="21">
        <v>184584058.4851464</v>
      </c>
      <c r="E45" s="21">
        <v>14016133.113767363</v>
      </c>
      <c r="F45" s="21">
        <v>20629969.002870452</v>
      </c>
      <c r="G45" s="21">
        <v>403389.66876556783</v>
      </c>
      <c r="H45" s="21">
        <v>4788000</v>
      </c>
      <c r="I45" s="21">
        <v>0</v>
      </c>
      <c r="J45" s="21">
        <v>178887475.49914494</v>
      </c>
      <c r="K45" s="21">
        <v>13657910.733771041</v>
      </c>
      <c r="L45" s="21">
        <v>1750000</v>
      </c>
      <c r="M45" s="21">
        <v>1354917.68725106</v>
      </c>
      <c r="N45" s="21">
        <v>11364392</v>
      </c>
      <c r="O45" s="21"/>
      <c r="P45" s="17">
        <f t="shared" si="0"/>
        <v>436928083.18982065</v>
      </c>
    </row>
    <row r="46" spans="1:16" x14ac:dyDescent="0.2">
      <c r="A46" s="14" t="s">
        <v>129</v>
      </c>
      <c r="B46" s="14">
        <v>1728243.3283907722</v>
      </c>
      <c r="C46" s="21">
        <v>353324.65580055129</v>
      </c>
      <c r="D46" s="21">
        <v>46625504.908491887</v>
      </c>
      <c r="E46" s="21">
        <v>5011060.9727961486</v>
      </c>
      <c r="F46" s="21">
        <v>2126856.4189193365</v>
      </c>
      <c r="G46" s="21">
        <v>96415.88505905983</v>
      </c>
      <c r="H46" s="21">
        <v>0</v>
      </c>
      <c r="I46" s="21">
        <v>0</v>
      </c>
      <c r="J46" s="21">
        <v>6991151.0833683163</v>
      </c>
      <c r="K46" s="21">
        <v>4243020.4076203629</v>
      </c>
      <c r="L46" s="21">
        <v>500000</v>
      </c>
      <c r="M46" s="21">
        <v>300994.270647</v>
      </c>
      <c r="N46" s="21">
        <v>0</v>
      </c>
      <c r="O46" s="21"/>
      <c r="P46" s="17">
        <f t="shared" si="0"/>
        <v>67976571.931093439</v>
      </c>
    </row>
    <row r="47" spans="1:16" x14ac:dyDescent="0.2">
      <c r="A47" s="14" t="s">
        <v>130</v>
      </c>
      <c r="B47" s="14">
        <v>560024.00847966422</v>
      </c>
      <c r="C47" s="21">
        <v>122105.89331172696</v>
      </c>
      <c r="D47" s="21">
        <v>19152236.401199482</v>
      </c>
      <c r="E47" s="21">
        <v>1260120.323840304</v>
      </c>
      <c r="F47" s="21">
        <v>517633.32104835793</v>
      </c>
      <c r="G47" s="21">
        <v>74127.006316563638</v>
      </c>
      <c r="H47" s="21">
        <v>0</v>
      </c>
      <c r="I47" s="21">
        <v>0</v>
      </c>
      <c r="J47" s="21">
        <v>6055455.6041897265</v>
      </c>
      <c r="K47" s="21">
        <v>1215082.205241912</v>
      </c>
      <c r="L47" s="21">
        <v>1750000</v>
      </c>
      <c r="M47" s="21">
        <v>0</v>
      </c>
      <c r="N47" s="21">
        <v>939546</v>
      </c>
      <c r="O47" s="21">
        <v>9009563.6150993221</v>
      </c>
      <c r="P47" s="17">
        <f t="shared" si="0"/>
        <v>40655894.378727064</v>
      </c>
    </row>
    <row r="48" spans="1:16" x14ac:dyDescent="0.2">
      <c r="A48" s="14" t="s">
        <v>131</v>
      </c>
      <c r="B48" s="14">
        <v>1044979.712081328</v>
      </c>
      <c r="C48" s="21">
        <v>269704.5587503835</v>
      </c>
      <c r="D48" s="21">
        <v>25415961.904051989</v>
      </c>
      <c r="E48" s="21">
        <v>4565348.4097654717</v>
      </c>
      <c r="F48" s="21">
        <v>12045405.93185322</v>
      </c>
      <c r="G48" s="21">
        <v>250810.51731319676</v>
      </c>
      <c r="H48" s="21">
        <v>200000</v>
      </c>
      <c r="I48" s="21">
        <v>409693.57366834843</v>
      </c>
      <c r="J48" s="21">
        <v>0</v>
      </c>
      <c r="K48" s="21">
        <v>2650107.0470341034</v>
      </c>
      <c r="L48" s="21">
        <v>1750000</v>
      </c>
      <c r="M48" s="21">
        <v>0</v>
      </c>
      <c r="N48" s="21">
        <v>4855076</v>
      </c>
      <c r="O48" s="21"/>
      <c r="P48" s="17">
        <f t="shared" si="0"/>
        <v>53457087.654518038</v>
      </c>
    </row>
    <row r="49" spans="1:16" x14ac:dyDescent="0.2">
      <c r="A49" s="14" t="s">
        <v>132</v>
      </c>
      <c r="B49" s="14">
        <v>467619.79218474543</v>
      </c>
      <c r="C49" s="21">
        <v>122105.89331172696</v>
      </c>
      <c r="D49" s="21">
        <v>3854371.079300724</v>
      </c>
      <c r="E49" s="21">
        <v>742207.21364564146</v>
      </c>
      <c r="F49" s="21">
        <v>6468702.8699789327</v>
      </c>
      <c r="G49" s="21">
        <v>116836.5010569446</v>
      </c>
      <c r="H49" s="21">
        <v>0</v>
      </c>
      <c r="I49" s="21">
        <v>2600400.9194983877</v>
      </c>
      <c r="J49" s="21">
        <v>0</v>
      </c>
      <c r="K49" s="21">
        <v>417740.38062949397</v>
      </c>
      <c r="L49" s="21">
        <v>1750000</v>
      </c>
      <c r="M49" s="21">
        <v>0</v>
      </c>
      <c r="N49" s="21">
        <v>822758</v>
      </c>
      <c r="O49" s="21"/>
      <c r="P49" s="17">
        <f t="shared" si="0"/>
        <v>17362742.6496066</v>
      </c>
    </row>
    <row r="50" spans="1:16" x14ac:dyDescent="0.2">
      <c r="A50" s="14" t="s">
        <v>133</v>
      </c>
      <c r="B50" s="14">
        <v>1537149.4658874492</v>
      </c>
      <c r="C50" s="21">
        <v>360720.06805918104</v>
      </c>
      <c r="D50" s="21">
        <v>49836917.003370687</v>
      </c>
      <c r="E50" s="21">
        <v>6128546.3873827653</v>
      </c>
      <c r="F50" s="21">
        <v>17504207.556933396</v>
      </c>
      <c r="G50" s="21">
        <v>328036.6772730595</v>
      </c>
      <c r="H50" s="21">
        <v>1110000</v>
      </c>
      <c r="I50" s="21">
        <v>0</v>
      </c>
      <c r="J50" s="21">
        <v>4113918.4679284389</v>
      </c>
      <c r="K50" s="21">
        <v>4164571.3095721644</v>
      </c>
      <c r="L50" s="21">
        <v>1750000</v>
      </c>
      <c r="M50" s="21">
        <v>317145.7562762801</v>
      </c>
      <c r="N50" s="21">
        <v>6315416</v>
      </c>
      <c r="O50" s="21"/>
      <c r="P50" s="17">
        <f t="shared" si="0"/>
        <v>93466628.692683429</v>
      </c>
    </row>
    <row r="51" spans="1:16" x14ac:dyDescent="0.2">
      <c r="A51" s="14" t="s">
        <v>134</v>
      </c>
      <c r="B51" s="14">
        <v>9888028.8255653214</v>
      </c>
      <c r="C51" s="21">
        <v>1980720.0442790026</v>
      </c>
      <c r="D51" s="21">
        <v>310205132.7032004</v>
      </c>
      <c r="E51" s="21">
        <v>20372718.618632343</v>
      </c>
      <c r="F51" s="21">
        <v>38514039.914596796</v>
      </c>
      <c r="G51" s="21">
        <v>623056.30481557827</v>
      </c>
      <c r="H51" s="21">
        <v>0</v>
      </c>
      <c r="I51" s="21">
        <v>0</v>
      </c>
      <c r="J51" s="21">
        <v>48722833.347639948</v>
      </c>
      <c r="K51" s="21">
        <v>29491198.244353488</v>
      </c>
      <c r="L51" s="21">
        <v>1750000</v>
      </c>
      <c r="M51" s="21">
        <v>1331567.5994124752</v>
      </c>
      <c r="N51" s="21">
        <v>27873839</v>
      </c>
      <c r="O51" s="21"/>
      <c r="P51" s="17">
        <f t="shared" si="0"/>
        <v>490753134.60249531</v>
      </c>
    </row>
    <row r="52" spans="1:16" x14ac:dyDescent="0.2">
      <c r="A52" s="14" t="s">
        <v>135</v>
      </c>
      <c r="B52" s="14">
        <v>1076460.8395774032</v>
      </c>
      <c r="C52" s="21">
        <v>234517.83808723971</v>
      </c>
      <c r="D52" s="21">
        <v>50542624.230739579</v>
      </c>
      <c r="E52" s="21">
        <v>2011587.7761614104</v>
      </c>
      <c r="F52" s="21">
        <v>6432511.117530711</v>
      </c>
      <c r="G52" s="21">
        <v>112280.62902292961</v>
      </c>
      <c r="H52" s="21">
        <v>0</v>
      </c>
      <c r="I52" s="21">
        <v>145924.29658292103</v>
      </c>
      <c r="J52" s="21">
        <v>23065426.744475111</v>
      </c>
      <c r="K52" s="21">
        <v>3432381.1111100381</v>
      </c>
      <c r="L52" s="21">
        <v>1750000</v>
      </c>
      <c r="M52" s="21">
        <v>534636.58209791314</v>
      </c>
      <c r="N52" s="21">
        <v>3091529</v>
      </c>
      <c r="O52" s="21"/>
      <c r="P52" s="17">
        <f t="shared" si="0"/>
        <v>92429880.165385246</v>
      </c>
    </row>
    <row r="53" spans="1:16" x14ac:dyDescent="0.2">
      <c r="A53" s="14" t="s">
        <v>136</v>
      </c>
      <c r="B53" s="14">
        <v>467619.79218474543</v>
      </c>
      <c r="C53" s="21">
        <v>122105.89331172696</v>
      </c>
      <c r="D53" s="21">
        <v>2631756.6811994342</v>
      </c>
      <c r="E53" s="21">
        <v>517657.95177776209</v>
      </c>
      <c r="F53" s="21">
        <v>3783354.6023816681</v>
      </c>
      <c r="G53" s="21">
        <v>111967.84377470704</v>
      </c>
      <c r="H53" s="21">
        <v>0</v>
      </c>
      <c r="I53" s="21">
        <v>0</v>
      </c>
      <c r="J53" s="21">
        <v>0</v>
      </c>
      <c r="K53" s="21">
        <v>164523.45825698372</v>
      </c>
      <c r="L53" s="21">
        <v>1750000</v>
      </c>
      <c r="M53" s="21">
        <v>0</v>
      </c>
      <c r="N53" s="21">
        <v>550029</v>
      </c>
      <c r="O53" s="21"/>
      <c r="P53" s="17">
        <f t="shared" si="0"/>
        <v>10099015.222887028</v>
      </c>
    </row>
    <row r="54" spans="1:16" x14ac:dyDescent="0.2">
      <c r="A54" s="14" t="s">
        <v>137</v>
      </c>
      <c r="B54" s="14">
        <v>0</v>
      </c>
      <c r="C54" s="21">
        <v>0</v>
      </c>
      <c r="D54" s="21">
        <v>1453204.1886558726</v>
      </c>
      <c r="E54" s="21">
        <v>150816.87108085331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119174.78068227906</v>
      </c>
      <c r="L54" s="21">
        <v>500000</v>
      </c>
      <c r="M54" s="21">
        <v>0</v>
      </c>
      <c r="N54" s="21">
        <v>0</v>
      </c>
      <c r="O54" s="21"/>
      <c r="P54" s="17">
        <f t="shared" si="0"/>
        <v>2223195.8404190047</v>
      </c>
    </row>
    <row r="55" spans="1:16" x14ac:dyDescent="0.2">
      <c r="A55" s="14" t="s">
        <v>138</v>
      </c>
      <c r="B55" s="14">
        <v>2877265.4979379345</v>
      </c>
      <c r="C55" s="21">
        <v>583726.57537693589</v>
      </c>
      <c r="D55" s="21">
        <v>134056530.38671282</v>
      </c>
      <c r="E55" s="21">
        <v>5106415.112321117</v>
      </c>
      <c r="F55" s="21">
        <v>13891488.526378307</v>
      </c>
      <c r="G55" s="21">
        <v>284575.15340552595</v>
      </c>
      <c r="H55" s="21">
        <v>1150000</v>
      </c>
      <c r="I55" s="21">
        <v>0</v>
      </c>
      <c r="J55" s="21">
        <v>3157527.1062288494</v>
      </c>
      <c r="K55" s="21">
        <v>9677490.5705200247</v>
      </c>
      <c r="L55" s="21">
        <v>1750000</v>
      </c>
      <c r="M55" s="21">
        <v>266188.95654446684</v>
      </c>
      <c r="N55" s="21">
        <v>7852608</v>
      </c>
      <c r="O55" s="21"/>
      <c r="P55" s="17">
        <f t="shared" si="0"/>
        <v>180653815.88542596</v>
      </c>
    </row>
    <row r="56" spans="1:16" x14ac:dyDescent="0.2">
      <c r="A56" s="14" t="s">
        <v>139</v>
      </c>
      <c r="B56" s="14">
        <v>2615250.6347409384</v>
      </c>
      <c r="C56" s="21">
        <v>527009.14369982656</v>
      </c>
      <c r="D56" s="21">
        <v>153459543</v>
      </c>
      <c r="E56" s="21">
        <v>6314992.5754389092</v>
      </c>
      <c r="F56" s="21">
        <v>12111643.465875985</v>
      </c>
      <c r="G56" s="21">
        <v>217900.93052562242</v>
      </c>
      <c r="H56" s="21">
        <v>0</v>
      </c>
      <c r="I56" s="21">
        <v>2003657.1918896278</v>
      </c>
      <c r="J56" s="21">
        <v>70209846.078612104</v>
      </c>
      <c r="K56" s="21">
        <v>12992959.699856516</v>
      </c>
      <c r="L56" s="21">
        <v>1750000</v>
      </c>
      <c r="M56" s="21">
        <v>659710.27196934249</v>
      </c>
      <c r="N56" s="21">
        <v>7249094</v>
      </c>
      <c r="O56" s="21"/>
      <c r="P56" s="17">
        <f t="shared" si="0"/>
        <v>270111606.9926089</v>
      </c>
    </row>
    <row r="57" spans="1:16" x14ac:dyDescent="0.2">
      <c r="A57" s="14" t="s">
        <v>140</v>
      </c>
      <c r="B57" s="14">
        <v>467619.79218474543</v>
      </c>
      <c r="C57" s="21">
        <v>122105.89331172696</v>
      </c>
      <c r="D57" s="21">
        <v>9612244.0333900489</v>
      </c>
      <c r="E57" s="21">
        <v>2178157.4604851175</v>
      </c>
      <c r="F57" s="21">
        <v>7489399.7329145726</v>
      </c>
      <c r="G57" s="21">
        <v>177444.61607174046</v>
      </c>
      <c r="H57" s="21">
        <v>1892000</v>
      </c>
      <c r="I57" s="21">
        <v>0</v>
      </c>
      <c r="J57" s="21">
        <v>771387.34989730618</v>
      </c>
      <c r="K57" s="21">
        <v>839501.93012481264</v>
      </c>
      <c r="L57" s="21">
        <v>1750000</v>
      </c>
      <c r="M57" s="21">
        <v>246408.77558918035</v>
      </c>
      <c r="N57" s="21">
        <v>1546865</v>
      </c>
      <c r="O57" s="21"/>
      <c r="P57" s="17">
        <f t="shared" si="0"/>
        <v>27093134.58396925</v>
      </c>
    </row>
    <row r="58" spans="1:16" x14ac:dyDescent="0.2">
      <c r="A58" s="14" t="s">
        <v>141</v>
      </c>
      <c r="B58" s="14">
        <v>1510832.2268985412</v>
      </c>
      <c r="C58" s="21">
        <v>331728.67195111682</v>
      </c>
      <c r="D58" s="21">
        <v>48799179</v>
      </c>
      <c r="E58" s="21">
        <v>4998489.0001112036</v>
      </c>
      <c r="F58" s="21">
        <v>15084983.408330886</v>
      </c>
      <c r="G58" s="21">
        <v>293352.67240001226</v>
      </c>
      <c r="H58" s="21">
        <v>0</v>
      </c>
      <c r="I58" s="21">
        <v>2189088.716643197</v>
      </c>
      <c r="J58" s="21">
        <v>1415202.0561308365</v>
      </c>
      <c r="K58" s="21">
        <v>4963531.9556360068</v>
      </c>
      <c r="L58" s="21">
        <v>1750000</v>
      </c>
      <c r="M58" s="21">
        <v>303582.66613899521</v>
      </c>
      <c r="N58" s="21">
        <v>5221677</v>
      </c>
      <c r="O58" s="21"/>
      <c r="P58" s="17">
        <f t="shared" si="0"/>
        <v>86861647.374240801</v>
      </c>
    </row>
    <row r="59" spans="1:16" x14ac:dyDescent="0.2">
      <c r="A59" s="14" t="s">
        <v>142</v>
      </c>
      <c r="B59" s="14">
        <v>467620.79177601665</v>
      </c>
      <c r="C59" s="21">
        <v>122105.89331172696</v>
      </c>
      <c r="D59" s="21">
        <v>2095065.3626158906</v>
      </c>
      <c r="E59" s="21">
        <v>475926.48278634122</v>
      </c>
      <c r="F59" s="21">
        <v>6546574.309808542</v>
      </c>
      <c r="G59" s="21">
        <v>103654.36981301797</v>
      </c>
      <c r="H59" s="21">
        <v>0</v>
      </c>
      <c r="I59" s="21">
        <v>149052.34624038433</v>
      </c>
      <c r="J59" s="21">
        <v>0</v>
      </c>
      <c r="K59" s="21">
        <v>228563.94014985085</v>
      </c>
      <c r="L59" s="21">
        <v>1750000</v>
      </c>
      <c r="M59" s="21">
        <v>0</v>
      </c>
      <c r="N59" s="21">
        <v>520025</v>
      </c>
      <c r="O59" s="21"/>
      <c r="P59" s="17">
        <f t="shared" si="0"/>
        <v>12458588.49650177</v>
      </c>
    </row>
    <row r="60" spans="1:16" x14ac:dyDescent="0.2">
      <c r="A60" s="14" t="s">
        <v>146</v>
      </c>
      <c r="C60" s="21"/>
      <c r="D60" s="21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ht="12" thickBot="1" x14ac:dyDescent="0.25">
      <c r="A61" s="11" t="s">
        <v>143</v>
      </c>
      <c r="B61" s="12">
        <f t="shared" ref="B61:J61" si="1">SUM(B4:B60)</f>
        <v>116905061</v>
      </c>
      <c r="C61" s="12">
        <f t="shared" si="1"/>
        <v>24421174.000000004</v>
      </c>
      <c r="D61" s="12">
        <f t="shared" si="1"/>
        <v>4837834342.9380112</v>
      </c>
      <c r="E61" s="12">
        <f t="shared" si="1"/>
        <v>284146815.00000006</v>
      </c>
      <c r="F61" s="12">
        <f t="shared" si="1"/>
        <v>601467166.55000031</v>
      </c>
      <c r="G61" s="12">
        <f t="shared" si="1"/>
        <v>11446094.050000001</v>
      </c>
      <c r="H61" s="12">
        <f t="shared" si="1"/>
        <v>20000000</v>
      </c>
      <c r="I61" s="12">
        <f t="shared" si="1"/>
        <v>30000000</v>
      </c>
      <c r="J61" s="12">
        <f t="shared" si="1"/>
        <v>2656960384.3199992</v>
      </c>
      <c r="K61" s="12">
        <f>SUM(K4:K59)</f>
        <v>370625162.98000008</v>
      </c>
      <c r="L61" s="12">
        <f>SUM(L4:L59)</f>
        <v>90500000</v>
      </c>
      <c r="M61" s="12">
        <f>SUM(M4:M59)</f>
        <v>24647262.494999997</v>
      </c>
      <c r="N61" s="12">
        <f>SUM(N4:N59)</f>
        <v>300668843</v>
      </c>
      <c r="O61" s="12">
        <f>SUM(O4:O59)</f>
        <v>269364074</v>
      </c>
      <c r="P61" s="13">
        <f>SUM(B61:O61)</f>
        <v>9638986380.3330116</v>
      </c>
    </row>
    <row r="62" spans="1:16" ht="12" thickTop="1" x14ac:dyDescent="0.2">
      <c r="A62" s="15" t="s">
        <v>83</v>
      </c>
      <c r="B62" s="14">
        <v>587462.62</v>
      </c>
      <c r="C62" s="14">
        <v>122719.465</v>
      </c>
      <c r="D62" s="16">
        <v>36970893.7425</v>
      </c>
      <c r="E62" s="16">
        <v>1427873.44</v>
      </c>
      <c r="F62" s="16">
        <v>3366498.29</v>
      </c>
      <c r="G62" s="16">
        <v>0</v>
      </c>
      <c r="H62" s="16">
        <v>0</v>
      </c>
      <c r="I62" s="16">
        <v>0</v>
      </c>
      <c r="J62" s="16">
        <v>26837983.68</v>
      </c>
      <c r="K62" s="16">
        <v>3484573.0204177001</v>
      </c>
      <c r="L62" s="16">
        <v>0</v>
      </c>
      <c r="M62" s="16">
        <v>0</v>
      </c>
      <c r="N62" s="16">
        <v>0</v>
      </c>
      <c r="O62" s="16">
        <v>0</v>
      </c>
      <c r="P62" s="17">
        <f>SUM(B62:O62)</f>
        <v>72798004.257917702</v>
      </c>
    </row>
    <row r="63" spans="1:16" x14ac:dyDescent="0.2">
      <c r="A63" s="15" t="s">
        <v>175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2019898.95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7">
        <f>SUM(B63:O63)</f>
        <v>2019898.95</v>
      </c>
    </row>
    <row r="64" spans="1:16" s="40" customFormat="1" ht="12.6" thickBot="1" x14ac:dyDescent="0.3">
      <c r="A64" s="18" t="s">
        <v>145</v>
      </c>
      <c r="B64" s="39">
        <f t="shared" ref="B64:O64" si="2">+B61+B62+B63</f>
        <v>117492523.62</v>
      </c>
      <c r="C64" s="39">
        <f t="shared" si="2"/>
        <v>24543893.465000004</v>
      </c>
      <c r="D64" s="39">
        <f t="shared" si="2"/>
        <v>4874805236.6805115</v>
      </c>
      <c r="E64" s="39">
        <f t="shared" si="2"/>
        <v>285574688.44000006</v>
      </c>
      <c r="F64" s="39">
        <f t="shared" si="2"/>
        <v>604833664.84000027</v>
      </c>
      <c r="G64" s="39">
        <f t="shared" si="2"/>
        <v>13465993</v>
      </c>
      <c r="H64" s="39">
        <f t="shared" si="2"/>
        <v>20000000</v>
      </c>
      <c r="I64" s="39">
        <f t="shared" si="2"/>
        <v>30000000</v>
      </c>
      <c r="J64" s="39">
        <f t="shared" si="2"/>
        <v>2683798367.999999</v>
      </c>
      <c r="K64" s="39">
        <f t="shared" si="2"/>
        <v>374109736.00041777</v>
      </c>
      <c r="L64" s="39">
        <f t="shared" si="2"/>
        <v>90500000</v>
      </c>
      <c r="M64" s="39">
        <f t="shared" si="2"/>
        <v>24647262.494999997</v>
      </c>
      <c r="N64" s="39">
        <f t="shared" si="2"/>
        <v>300668843</v>
      </c>
      <c r="O64" s="39">
        <f t="shared" si="2"/>
        <v>269364074</v>
      </c>
      <c r="P64" s="39">
        <f>SUM(P61:P63)</f>
        <v>9713804283.5409298</v>
      </c>
    </row>
    <row r="65" spans="1:16" ht="12" thickTop="1" x14ac:dyDescent="0.2"/>
    <row r="67" spans="1:16" ht="12" x14ac:dyDescent="0.25">
      <c r="A67" s="24" t="s">
        <v>157</v>
      </c>
      <c r="B67" s="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x14ac:dyDescent="0.2">
      <c r="A68" s="9" t="s">
        <v>173</v>
      </c>
      <c r="B68" s="10"/>
      <c r="C68" s="9"/>
      <c r="D68" s="9"/>
      <c r="E68" s="9"/>
      <c r="F68" s="9"/>
      <c r="G68" s="9"/>
      <c r="H68" s="9"/>
      <c r="I68" s="9"/>
      <c r="J68" s="9"/>
      <c r="K68" s="10"/>
      <c r="L68" s="9"/>
      <c r="M68" s="9"/>
      <c r="N68" s="9"/>
      <c r="O68" s="9"/>
      <c r="P68" s="22">
        <v>10000000</v>
      </c>
    </row>
    <row r="69" spans="1:16" x14ac:dyDescent="0.2">
      <c r="A69" s="9" t="s">
        <v>147</v>
      </c>
      <c r="B69" s="10"/>
      <c r="C69" s="9"/>
      <c r="D69" s="9"/>
      <c r="E69" s="9"/>
      <c r="F69" s="9"/>
      <c r="G69" s="9"/>
      <c r="H69" s="9"/>
      <c r="I69" s="9"/>
      <c r="J69" s="9"/>
      <c r="K69" s="10"/>
      <c r="L69" s="9"/>
      <c r="M69" s="9"/>
      <c r="N69" s="9"/>
      <c r="O69" s="9"/>
      <c r="P69" s="22">
        <v>30000000</v>
      </c>
    </row>
    <row r="70" spans="1:16" x14ac:dyDescent="0.2">
      <c r="A70" s="9" t="s">
        <v>144</v>
      </c>
      <c r="B70" s="10"/>
      <c r="C70" s="9"/>
      <c r="D70" s="9"/>
      <c r="E70" s="9"/>
      <c r="F70" s="9"/>
      <c r="G70" s="9"/>
      <c r="H70" s="9"/>
      <c r="I70" s="9"/>
      <c r="J70" s="9"/>
      <c r="K70" s="10"/>
      <c r="L70" s="9"/>
      <c r="M70" s="9"/>
      <c r="N70" s="9"/>
      <c r="O70" s="9"/>
      <c r="P70" s="22">
        <v>3500000</v>
      </c>
    </row>
    <row r="71" spans="1:16" x14ac:dyDescent="0.2">
      <c r="A71" s="9" t="s">
        <v>148</v>
      </c>
      <c r="B71" s="1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2">
        <v>5000000</v>
      </c>
    </row>
    <row r="72" spans="1:16" x14ac:dyDescent="0.2">
      <c r="A72" s="9" t="s">
        <v>149</v>
      </c>
      <c r="B72" s="1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22">
        <v>20000000</v>
      </c>
    </row>
    <row r="73" spans="1:16" x14ac:dyDescent="0.2">
      <c r="A73" s="9" t="s">
        <v>151</v>
      </c>
      <c r="B73" s="1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2">
        <v>3000000</v>
      </c>
    </row>
    <row r="74" spans="1:16" x14ac:dyDescent="0.2">
      <c r="A74" s="9" t="s">
        <v>152</v>
      </c>
      <c r="B74" s="1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22">
        <v>5000000</v>
      </c>
    </row>
    <row r="75" spans="1:16" x14ac:dyDescent="0.2">
      <c r="A75" s="9" t="s">
        <v>150</v>
      </c>
      <c r="B75" s="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22">
        <v>9000000</v>
      </c>
    </row>
    <row r="76" spans="1:16" x14ac:dyDescent="0.2">
      <c r="A76" s="9" t="s">
        <v>153</v>
      </c>
      <c r="B76" s="1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22">
        <v>3000000</v>
      </c>
    </row>
    <row r="77" spans="1:16" x14ac:dyDescent="0.2">
      <c r="A77" s="9" t="s">
        <v>154</v>
      </c>
      <c r="B77" s="10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22">
        <v>4000000</v>
      </c>
    </row>
    <row r="78" spans="1:16" x14ac:dyDescent="0.2">
      <c r="A78" s="9" t="s">
        <v>155</v>
      </c>
      <c r="B78" s="1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22">
        <v>289044179</v>
      </c>
    </row>
    <row r="79" spans="1:16" x14ac:dyDescent="0.2">
      <c r="A79" s="9" t="s">
        <v>156</v>
      </c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22">
        <v>55000000</v>
      </c>
    </row>
    <row r="80" spans="1:16" x14ac:dyDescent="0.2">
      <c r="A80" s="9" t="s">
        <v>170</v>
      </c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22">
        <v>121052000</v>
      </c>
    </row>
    <row r="81" spans="1:16" ht="12" x14ac:dyDescent="0.25">
      <c r="A81" s="25" t="s">
        <v>145</v>
      </c>
      <c r="B81" s="1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23">
        <f>SUM(P68:P80)</f>
        <v>557596179</v>
      </c>
    </row>
    <row r="82" spans="1:16" x14ac:dyDescent="0.2">
      <c r="A82" s="9"/>
      <c r="B82" s="1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22"/>
    </row>
    <row r="83" spans="1:16" ht="12" x14ac:dyDescent="0.25">
      <c r="A83" s="24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22"/>
    </row>
    <row r="84" spans="1:16" s="40" customFormat="1" ht="12" x14ac:dyDescent="0.25">
      <c r="A84" s="24" t="s">
        <v>158</v>
      </c>
      <c r="B84" s="41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3">
        <f>P64+P81</f>
        <v>10271400462.54093</v>
      </c>
    </row>
    <row r="85" spans="1:16" x14ac:dyDescent="0.2">
      <c r="A85" s="9"/>
      <c r="B85" s="1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22"/>
    </row>
    <row r="88" spans="1:16" ht="14.4" x14ac:dyDescent="0.3">
      <c r="A88" t="s">
        <v>180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B5331-0138-4025-A19B-FCBDB27FF504}">
  <dimension ref="A1:R243"/>
  <sheetViews>
    <sheetView zoomScale="80" zoomScaleNormal="80" workbookViewId="0">
      <pane xSplit="2" topLeftCell="C1" activePane="topRight" state="frozen"/>
      <selection pane="topRight"/>
    </sheetView>
  </sheetViews>
  <sheetFormatPr defaultRowHeight="14.4" x14ac:dyDescent="0.3"/>
  <cols>
    <col min="1" max="1" width="17.44140625" bestFit="1" customWidth="1"/>
    <col min="2" max="2" width="25.21875" style="1" customWidth="1"/>
    <col min="3" max="3" width="15.21875" customWidth="1"/>
    <col min="4" max="4" width="19.77734375" customWidth="1"/>
    <col min="5" max="5" width="30.5546875" customWidth="1"/>
    <col min="6" max="6" width="17" customWidth="1"/>
    <col min="7" max="8" width="15.21875" customWidth="1"/>
    <col min="9" max="9" width="18.5546875" customWidth="1"/>
    <col min="10" max="10" width="15" customWidth="1"/>
    <col min="11" max="11" width="15.21875" bestFit="1" customWidth="1"/>
    <col min="12" max="12" width="15.21875" customWidth="1"/>
    <col min="13" max="14" width="14.21875" customWidth="1"/>
    <col min="15" max="15" width="13.77734375" customWidth="1"/>
    <col min="16" max="16" width="16.21875" customWidth="1"/>
    <col min="17" max="17" width="14.21875" bestFit="1" customWidth="1"/>
    <col min="18" max="18" width="22.21875" customWidth="1"/>
  </cols>
  <sheetData>
    <row r="1" spans="1:18" x14ac:dyDescent="0.3">
      <c r="A1" s="2"/>
      <c r="B1" s="3" t="s">
        <v>57</v>
      </c>
      <c r="C1" s="3" t="s">
        <v>58</v>
      </c>
      <c r="D1" s="3" t="s">
        <v>59</v>
      </c>
      <c r="E1" s="3" t="s">
        <v>60</v>
      </c>
      <c r="F1" s="3" t="s">
        <v>60</v>
      </c>
      <c r="G1" s="3" t="s">
        <v>61</v>
      </c>
      <c r="H1" s="3" t="s">
        <v>176</v>
      </c>
      <c r="I1" s="3" t="s">
        <v>62</v>
      </c>
      <c r="J1" s="3" t="s">
        <v>63</v>
      </c>
      <c r="K1" s="3" t="s">
        <v>64</v>
      </c>
      <c r="L1" s="3" t="s">
        <v>64</v>
      </c>
      <c r="M1" s="3" t="s">
        <v>65</v>
      </c>
      <c r="N1" s="3" t="s">
        <v>65</v>
      </c>
      <c r="O1" s="3" t="s">
        <v>66</v>
      </c>
      <c r="P1" s="3" t="s">
        <v>67</v>
      </c>
      <c r="Q1" s="3" t="s">
        <v>67</v>
      </c>
      <c r="R1" s="4"/>
    </row>
    <row r="2" spans="1:18" x14ac:dyDescent="0.3">
      <c r="A2" s="5"/>
      <c r="B2" s="6" t="s">
        <v>68</v>
      </c>
      <c r="C2" s="6" t="s">
        <v>69</v>
      </c>
      <c r="D2" s="6" t="s">
        <v>70</v>
      </c>
      <c r="E2" s="6" t="s">
        <v>71</v>
      </c>
      <c r="F2" s="6"/>
      <c r="G2" s="6" t="s">
        <v>72</v>
      </c>
      <c r="H2" s="6"/>
      <c r="I2" s="6" t="s">
        <v>73</v>
      </c>
      <c r="J2" s="6" t="s">
        <v>74</v>
      </c>
      <c r="K2" s="6" t="s">
        <v>75</v>
      </c>
      <c r="L2" s="6"/>
      <c r="M2" s="6" t="s">
        <v>172</v>
      </c>
      <c r="N2" s="6" t="s">
        <v>178</v>
      </c>
      <c r="O2" s="6" t="s">
        <v>76</v>
      </c>
      <c r="P2" s="6"/>
      <c r="Q2" s="6"/>
      <c r="R2" s="6"/>
    </row>
    <row r="3" spans="1:18" ht="15" thickBot="1" x14ac:dyDescent="0.35">
      <c r="A3" s="7" t="s">
        <v>56</v>
      </c>
      <c r="B3" s="7" t="s">
        <v>77</v>
      </c>
      <c r="C3" s="7" t="s">
        <v>77</v>
      </c>
      <c r="D3" s="7" t="s">
        <v>78</v>
      </c>
      <c r="E3" s="7" t="s">
        <v>79</v>
      </c>
      <c r="F3" s="7" t="s">
        <v>181</v>
      </c>
      <c r="G3" s="7" t="s">
        <v>78</v>
      </c>
      <c r="H3" s="7" t="s">
        <v>177</v>
      </c>
      <c r="I3" s="7" t="s">
        <v>80</v>
      </c>
      <c r="J3" s="7" t="s">
        <v>78</v>
      </c>
      <c r="K3" s="7" t="s">
        <v>81</v>
      </c>
      <c r="L3" s="7" t="s">
        <v>181</v>
      </c>
      <c r="M3" s="7" t="s">
        <v>82</v>
      </c>
      <c r="N3" s="7" t="s">
        <v>179</v>
      </c>
      <c r="O3" s="7" t="s">
        <v>83</v>
      </c>
      <c r="P3" s="7" t="s">
        <v>84</v>
      </c>
      <c r="Q3" s="7" t="s">
        <v>85</v>
      </c>
      <c r="R3" s="8" t="s">
        <v>86</v>
      </c>
    </row>
    <row r="4" spans="1:18" s="9" customFormat="1" ht="11.4" x14ac:dyDescent="0.2">
      <c r="A4" s="9" t="s">
        <v>0</v>
      </c>
      <c r="B4" s="10">
        <v>1210240.6511043257</v>
      </c>
      <c r="C4" s="10">
        <v>315997.63687168981</v>
      </c>
      <c r="D4" s="10">
        <v>30005918.539053831</v>
      </c>
      <c r="E4" s="10">
        <v>5980164.360572692</v>
      </c>
      <c r="F4" s="10">
        <v>793273.70054942777</v>
      </c>
      <c r="G4" s="10">
        <v>19231064.651111629</v>
      </c>
      <c r="H4" s="10">
        <v>440087.97666046559</v>
      </c>
      <c r="I4" s="10">
        <v>6564671.75</v>
      </c>
      <c r="J4" s="10">
        <v>24665.439905547461</v>
      </c>
      <c r="K4" s="10">
        <v>0</v>
      </c>
      <c r="L4" s="21">
        <v>0</v>
      </c>
      <c r="M4" s="10">
        <v>2595178.9476260827</v>
      </c>
      <c r="N4" s="10">
        <v>4000000</v>
      </c>
      <c r="O4" s="10">
        <v>0</v>
      </c>
      <c r="P4" s="10">
        <v>5751218.7420409238</v>
      </c>
      <c r="Q4" s="10">
        <v>0</v>
      </c>
      <c r="R4" s="10">
        <f t="shared" ref="R4:R59" si="0">SUM(B4:Q4)</f>
        <v>76912482.395496607</v>
      </c>
    </row>
    <row r="5" spans="1:18" s="9" customFormat="1" ht="11.4" x14ac:dyDescent="0.2">
      <c r="A5" s="9" t="s">
        <v>1</v>
      </c>
      <c r="B5" s="10">
        <v>607905.73664016253</v>
      </c>
      <c r="C5" s="10">
        <v>158737.66030524482</v>
      </c>
      <c r="D5" s="10">
        <v>22133162.983471744</v>
      </c>
      <c r="E5" s="10">
        <v>584798.3039263339</v>
      </c>
      <c r="F5" s="10">
        <v>77573.974001317561</v>
      </c>
      <c r="G5" s="10">
        <v>11185328.111650575</v>
      </c>
      <c r="H5" s="10">
        <v>154099.22059277113</v>
      </c>
      <c r="I5" s="10">
        <v>0</v>
      </c>
      <c r="J5" s="10">
        <v>718002.70538800373</v>
      </c>
      <c r="K5" s="10">
        <v>28186195.53560688</v>
      </c>
      <c r="L5" s="21">
        <v>8251028.3197461097</v>
      </c>
      <c r="M5" s="10">
        <v>634333.87192755821</v>
      </c>
      <c r="N5" s="10">
        <v>4000000</v>
      </c>
      <c r="O5" s="10">
        <v>0</v>
      </c>
      <c r="P5" s="10">
        <v>860297.18261136883</v>
      </c>
      <c r="Q5" s="10">
        <v>0</v>
      </c>
      <c r="R5" s="10">
        <f t="shared" si="0"/>
        <v>77551463.605868071</v>
      </c>
    </row>
    <row r="6" spans="1:18" s="9" customFormat="1" ht="11.4" x14ac:dyDescent="0.2">
      <c r="A6" s="9" t="s">
        <v>55</v>
      </c>
      <c r="B6" s="10">
        <v>0</v>
      </c>
      <c r="C6" s="10">
        <v>0</v>
      </c>
      <c r="D6" s="10">
        <v>0</v>
      </c>
      <c r="E6" s="10">
        <v>15187.236478553945</v>
      </c>
      <c r="F6" s="10">
        <v>2014.5993581534276</v>
      </c>
      <c r="G6" s="10">
        <v>446216.72140792769</v>
      </c>
      <c r="H6" s="10">
        <v>22989.883692315638</v>
      </c>
      <c r="I6" s="10">
        <v>0</v>
      </c>
      <c r="J6" s="10">
        <v>0</v>
      </c>
      <c r="K6" s="10">
        <v>0</v>
      </c>
      <c r="L6" s="21">
        <v>0</v>
      </c>
      <c r="M6" s="10">
        <v>0</v>
      </c>
      <c r="N6" s="10">
        <v>1000000</v>
      </c>
      <c r="O6" s="10">
        <v>0</v>
      </c>
      <c r="P6" s="10">
        <v>0</v>
      </c>
      <c r="Q6" s="10">
        <v>0</v>
      </c>
      <c r="R6" s="10">
        <f t="shared" si="0"/>
        <v>1486408.4409369507</v>
      </c>
    </row>
    <row r="7" spans="1:18" s="9" customFormat="1" ht="11.4" x14ac:dyDescent="0.2">
      <c r="A7" s="9" t="s">
        <v>2</v>
      </c>
      <c r="B7" s="10">
        <v>3487235.9225568171</v>
      </c>
      <c r="C7" s="10">
        <v>695482.3372808377</v>
      </c>
      <c r="D7" s="10">
        <v>104939987.34930141</v>
      </c>
      <c r="E7" s="10">
        <v>8622395.8064193353</v>
      </c>
      <c r="F7" s="10">
        <v>1143767.8659897414</v>
      </c>
      <c r="G7" s="10">
        <v>15262797.898704365</v>
      </c>
      <c r="H7" s="10">
        <v>276238.26623758732</v>
      </c>
      <c r="I7" s="10">
        <v>0</v>
      </c>
      <c r="J7" s="10">
        <v>3935768.9409719412</v>
      </c>
      <c r="K7" s="10">
        <v>8821748.7505471483</v>
      </c>
      <c r="L7" s="21">
        <v>2582416.7999107963</v>
      </c>
      <c r="M7" s="10">
        <v>8638909.311786266</v>
      </c>
      <c r="N7" s="10">
        <v>4000000</v>
      </c>
      <c r="O7" s="10">
        <v>1116681.8715393897</v>
      </c>
      <c r="P7" s="10">
        <v>9078603.1998336464</v>
      </c>
      <c r="Q7" s="10">
        <v>0</v>
      </c>
      <c r="R7" s="10">
        <f t="shared" si="0"/>
        <v>172602034.32107925</v>
      </c>
    </row>
    <row r="8" spans="1:18" s="9" customFormat="1" ht="11.4" x14ac:dyDescent="0.2">
      <c r="A8" s="9" t="s">
        <v>3</v>
      </c>
      <c r="B8" s="10">
        <v>609150.62762327585</v>
      </c>
      <c r="C8" s="10">
        <v>158737.66030524482</v>
      </c>
      <c r="D8" s="10">
        <v>16427495.086211909</v>
      </c>
      <c r="E8" s="10">
        <v>3437438.3108619316</v>
      </c>
      <c r="F8" s="10">
        <v>455979.0074075294</v>
      </c>
      <c r="G8" s="10">
        <v>15351692.350377796</v>
      </c>
      <c r="H8" s="10">
        <v>344106.06417580851</v>
      </c>
      <c r="I8" s="10">
        <v>0</v>
      </c>
      <c r="J8" s="10">
        <v>0</v>
      </c>
      <c r="K8" s="10">
        <v>390669.68364397419</v>
      </c>
      <c r="L8" s="21">
        <v>114361.79404029011</v>
      </c>
      <c r="M8" s="10">
        <v>1392994.5826535427</v>
      </c>
      <c r="N8" s="10">
        <v>4000000</v>
      </c>
      <c r="O8" s="10">
        <v>460340.85710220522</v>
      </c>
      <c r="P8" s="10">
        <v>3559673.3445609463</v>
      </c>
      <c r="Q8" s="10">
        <v>0</v>
      </c>
      <c r="R8" s="10">
        <f t="shared" si="0"/>
        <v>46702639.368964456</v>
      </c>
    </row>
    <row r="9" spans="1:18" s="9" customFormat="1" ht="11.4" x14ac:dyDescent="0.2">
      <c r="A9" s="9" t="s">
        <v>4</v>
      </c>
      <c r="B9" s="10">
        <v>22854218.059713818</v>
      </c>
      <c r="C9" s="10">
        <v>4562366.1205863571</v>
      </c>
      <c r="D9" s="10">
        <v>1080896177.4326701</v>
      </c>
      <c r="E9" s="10">
        <v>41330889.270173639</v>
      </c>
      <c r="F9" s="10">
        <v>5482576.3142084368</v>
      </c>
      <c r="G9" s="10">
        <v>34241663.374411233</v>
      </c>
      <c r="H9" s="10">
        <v>610412.4133114781</v>
      </c>
      <c r="I9" s="10">
        <v>0</v>
      </c>
      <c r="J9" s="10">
        <v>280775.20874995837</v>
      </c>
      <c r="K9" s="10">
        <v>497224558.77436739</v>
      </c>
      <c r="L9" s="21">
        <v>145554019.68102378</v>
      </c>
      <c r="M9" s="10">
        <v>71238791.209161863</v>
      </c>
      <c r="N9" s="10">
        <v>4000000</v>
      </c>
      <c r="O9" s="10">
        <v>6349476.7003393946</v>
      </c>
      <c r="P9" s="10">
        <v>47317762.339323595</v>
      </c>
      <c r="Q9" s="10">
        <v>0</v>
      </c>
      <c r="R9" s="10">
        <f t="shared" si="0"/>
        <v>1961943686.898041</v>
      </c>
    </row>
    <row r="10" spans="1:18" s="9" customFormat="1" ht="11.4" x14ac:dyDescent="0.2">
      <c r="A10" s="9" t="s">
        <v>5</v>
      </c>
      <c r="B10" s="10">
        <v>2550655.5759387007</v>
      </c>
      <c r="C10" s="10">
        <v>525298.99210131261</v>
      </c>
      <c r="D10" s="10">
        <v>110772566.51534517</v>
      </c>
      <c r="E10" s="10">
        <v>5763661.8289836403</v>
      </c>
      <c r="F10" s="10">
        <v>764554.46240535798</v>
      </c>
      <c r="G10" s="10">
        <v>14571326.609349968</v>
      </c>
      <c r="H10" s="10">
        <v>260896.03751908266</v>
      </c>
      <c r="I10" s="10">
        <v>0</v>
      </c>
      <c r="J10" s="10">
        <v>78839.508285870063</v>
      </c>
      <c r="K10" s="10">
        <v>20508483.626567151</v>
      </c>
      <c r="L10" s="21">
        <v>6003509.3030308429</v>
      </c>
      <c r="M10" s="10">
        <v>7315689.6585404845</v>
      </c>
      <c r="N10" s="10">
        <v>4000000</v>
      </c>
      <c r="O10" s="10">
        <v>1362175.5077253592</v>
      </c>
      <c r="P10" s="10">
        <v>7204296.9113783436</v>
      </c>
      <c r="Q10" s="10">
        <v>0</v>
      </c>
      <c r="R10" s="10">
        <f t="shared" si="0"/>
        <v>181681954.53717133</v>
      </c>
    </row>
    <row r="11" spans="1:18" s="9" customFormat="1" ht="11.4" x14ac:dyDescent="0.2">
      <c r="A11" s="9" t="s">
        <v>6</v>
      </c>
      <c r="B11" s="10">
        <v>1578066.9525543295</v>
      </c>
      <c r="C11" s="10">
        <v>412031.32116635499</v>
      </c>
      <c r="D11" s="10">
        <v>96874573.331349894</v>
      </c>
      <c r="E11" s="10">
        <v>4224569.5602415046</v>
      </c>
      <c r="F11" s="10">
        <v>560392.61234624579</v>
      </c>
      <c r="G11" s="10">
        <v>3558594.483393346</v>
      </c>
      <c r="H11" s="10">
        <v>174596.71249349843</v>
      </c>
      <c r="I11" s="10">
        <v>0</v>
      </c>
      <c r="J11" s="10">
        <v>146462.07349681595</v>
      </c>
      <c r="K11" s="10">
        <v>73922074.75337933</v>
      </c>
      <c r="L11" s="21">
        <v>21639428.092859726</v>
      </c>
      <c r="M11" s="10">
        <v>4556210.1963405311</v>
      </c>
      <c r="N11" s="10">
        <v>4000000</v>
      </c>
      <c r="O11" s="10">
        <v>0</v>
      </c>
      <c r="P11" s="10">
        <v>4106114.6401371555</v>
      </c>
      <c r="Q11" s="10">
        <v>33868112.064682096</v>
      </c>
      <c r="R11" s="10">
        <f t="shared" si="0"/>
        <v>249621226.79444081</v>
      </c>
    </row>
    <row r="12" spans="1:18" s="9" customFormat="1" ht="11.4" x14ac:dyDescent="0.2">
      <c r="A12" s="9" t="s">
        <v>7</v>
      </c>
      <c r="B12" s="10">
        <v>607905.73664016253</v>
      </c>
      <c r="C12" s="10">
        <v>158737.66030524482</v>
      </c>
      <c r="D12" s="10">
        <v>19229007.163106307</v>
      </c>
      <c r="E12" s="10">
        <v>600345.90689005062</v>
      </c>
      <c r="F12" s="10">
        <v>79636.376268889973</v>
      </c>
      <c r="G12" s="10">
        <v>2078848.3924234717</v>
      </c>
      <c r="H12" s="10">
        <v>138338.55104720642</v>
      </c>
      <c r="I12" s="10">
        <v>0</v>
      </c>
      <c r="J12" s="10">
        <v>0</v>
      </c>
      <c r="K12" s="10">
        <v>0</v>
      </c>
      <c r="L12" s="21">
        <v>0</v>
      </c>
      <c r="M12" s="10">
        <v>1006418.5809583897</v>
      </c>
      <c r="N12" s="10">
        <v>4000000</v>
      </c>
      <c r="O12" s="10">
        <v>0</v>
      </c>
      <c r="P12" s="10">
        <v>1181645.7960294874</v>
      </c>
      <c r="Q12" s="10">
        <v>6637050.3567927144</v>
      </c>
      <c r="R12" s="10">
        <f t="shared" si="0"/>
        <v>35717934.520461917</v>
      </c>
    </row>
    <row r="13" spans="1:18" s="9" customFormat="1" ht="11.4" x14ac:dyDescent="0.2">
      <c r="A13" s="9" t="s">
        <v>8</v>
      </c>
      <c r="B13" s="10">
        <v>607905.73664016253</v>
      </c>
      <c r="C13" s="10">
        <v>158737.66030524482</v>
      </c>
      <c r="D13" s="10">
        <v>29983537.819904979</v>
      </c>
      <c r="E13" s="10">
        <v>4405439.8665819168</v>
      </c>
      <c r="F13" s="10">
        <v>584385.20662611723</v>
      </c>
      <c r="G13" s="10">
        <v>0</v>
      </c>
      <c r="H13" s="10">
        <v>0</v>
      </c>
      <c r="I13" s="10">
        <v>0</v>
      </c>
      <c r="J13" s="10">
        <v>0</v>
      </c>
      <c r="K13" s="10">
        <v>200749371.48837802</v>
      </c>
      <c r="L13" s="21">
        <v>58765958.697286114</v>
      </c>
      <c r="M13" s="10">
        <v>1434171.2201845939</v>
      </c>
      <c r="N13" s="10">
        <v>1000000</v>
      </c>
      <c r="O13" s="10">
        <v>3797610.2094725021</v>
      </c>
      <c r="P13" s="10">
        <v>0</v>
      </c>
      <c r="Q13" s="10">
        <v>0</v>
      </c>
      <c r="R13" s="10">
        <f t="shared" si="0"/>
        <v>301487117.90537959</v>
      </c>
    </row>
    <row r="14" spans="1:18" s="9" customFormat="1" ht="11.4" x14ac:dyDescent="0.2">
      <c r="A14" s="9" t="s">
        <v>9</v>
      </c>
      <c r="B14" s="10">
        <v>10943847.028299477</v>
      </c>
      <c r="C14" s="10">
        <v>2234108.7112606261</v>
      </c>
      <c r="D14" s="10">
        <v>329802256.57672983</v>
      </c>
      <c r="E14" s="10">
        <v>30438942.417996328</v>
      </c>
      <c r="F14" s="10">
        <v>4037750.6430981285</v>
      </c>
      <c r="G14" s="10">
        <v>19426301.706979655</v>
      </c>
      <c r="H14" s="10">
        <v>427168.5120006947</v>
      </c>
      <c r="I14" s="10">
        <v>0</v>
      </c>
      <c r="J14" s="10">
        <v>0</v>
      </c>
      <c r="K14" s="10">
        <v>55793876.628845349</v>
      </c>
      <c r="L14" s="21">
        <v>16332706.631326782</v>
      </c>
      <c r="M14" s="10">
        <v>25791783.625398997</v>
      </c>
      <c r="N14" s="10">
        <v>4000000</v>
      </c>
      <c r="O14" s="10">
        <v>1395322.3488316401</v>
      </c>
      <c r="P14" s="10">
        <v>26834900.406269901</v>
      </c>
      <c r="Q14" s="10">
        <v>0</v>
      </c>
      <c r="R14" s="10">
        <f t="shared" si="0"/>
        <v>527458965.23703742</v>
      </c>
    </row>
    <row r="15" spans="1:18" s="9" customFormat="1" ht="11.4" x14ac:dyDescent="0.2">
      <c r="A15" s="9" t="s">
        <v>10</v>
      </c>
      <c r="B15" s="10">
        <v>4321518.1972922198</v>
      </c>
      <c r="C15" s="10">
        <v>860797.44792794285</v>
      </c>
      <c r="D15" s="10">
        <v>124828048.05807804</v>
      </c>
      <c r="E15" s="10">
        <v>9969448.2960653286</v>
      </c>
      <c r="F15" s="10">
        <v>1322455.482059455</v>
      </c>
      <c r="G15" s="10">
        <v>26149131.686817035</v>
      </c>
      <c r="H15" s="10">
        <v>564891.35472469404</v>
      </c>
      <c r="I15" s="10">
        <v>777257.13520000002</v>
      </c>
      <c r="J15" s="10">
        <v>0</v>
      </c>
      <c r="K15" s="10">
        <v>65209575.354963511</v>
      </c>
      <c r="L15" s="21">
        <v>19088991.680625282</v>
      </c>
      <c r="M15" s="10">
        <v>8586830.8962764554</v>
      </c>
      <c r="N15" s="10">
        <v>4000000</v>
      </c>
      <c r="O15" s="10">
        <v>1757244.4513123292</v>
      </c>
      <c r="P15" s="10">
        <v>12963233.05709265</v>
      </c>
      <c r="Q15" s="10">
        <v>0</v>
      </c>
      <c r="R15" s="10">
        <f t="shared" si="0"/>
        <v>280399423.09843493</v>
      </c>
    </row>
    <row r="16" spans="1:18" s="9" customFormat="1" ht="11.4" x14ac:dyDescent="0.2">
      <c r="A16" s="9" t="s">
        <v>53</v>
      </c>
      <c r="B16" s="10">
        <v>0</v>
      </c>
      <c r="C16" s="10">
        <v>0</v>
      </c>
      <c r="D16" s="10">
        <v>0</v>
      </c>
      <c r="E16" s="10">
        <v>57497.818089135289</v>
      </c>
      <c r="F16" s="10">
        <v>7627.1326637447446</v>
      </c>
      <c r="G16" s="10">
        <v>1117970.6768976327</v>
      </c>
      <c r="H16" s="10">
        <v>37406.100361553552</v>
      </c>
      <c r="I16" s="10">
        <v>0</v>
      </c>
      <c r="J16" s="10">
        <v>0</v>
      </c>
      <c r="K16" s="10">
        <v>0</v>
      </c>
      <c r="L16" s="21">
        <v>0</v>
      </c>
      <c r="M16" s="10">
        <v>0</v>
      </c>
      <c r="N16" s="10">
        <v>1000000</v>
      </c>
      <c r="O16" s="10">
        <v>0</v>
      </c>
      <c r="P16" s="10">
        <v>0</v>
      </c>
      <c r="Q16" s="10">
        <v>0</v>
      </c>
      <c r="R16" s="10">
        <f t="shared" si="0"/>
        <v>2220501.7280120663</v>
      </c>
    </row>
    <row r="17" spans="1:18" s="9" customFormat="1" ht="11.4" x14ac:dyDescent="0.2">
      <c r="A17" s="9" t="s">
        <v>11</v>
      </c>
      <c r="B17" s="10">
        <v>607905.73664016253</v>
      </c>
      <c r="C17" s="10">
        <v>158737.66030524482</v>
      </c>
      <c r="D17" s="10">
        <v>43154208.831982188</v>
      </c>
      <c r="E17" s="10">
        <v>1637775.5093148088</v>
      </c>
      <c r="F17" s="10">
        <v>217252.26274867193</v>
      </c>
      <c r="G17" s="10">
        <v>3126371.3819803763</v>
      </c>
      <c r="H17" s="10">
        <v>153231.65698019715</v>
      </c>
      <c r="I17" s="10">
        <v>0</v>
      </c>
      <c r="J17" s="10">
        <v>0</v>
      </c>
      <c r="K17" s="10">
        <v>1108722.4259001759</v>
      </c>
      <c r="L17" s="21">
        <v>324559.56395429722</v>
      </c>
      <c r="M17" s="10">
        <v>3813308.5005034553</v>
      </c>
      <c r="N17" s="10">
        <v>4000000</v>
      </c>
      <c r="O17" s="10">
        <v>442091.90202670073</v>
      </c>
      <c r="P17" s="10">
        <v>1676076.9113992967</v>
      </c>
      <c r="Q17" s="10">
        <v>0</v>
      </c>
      <c r="R17" s="10">
        <f t="shared" si="0"/>
        <v>60420242.343735568</v>
      </c>
    </row>
    <row r="18" spans="1:18" s="9" customFormat="1" ht="11.4" x14ac:dyDescent="0.2">
      <c r="A18" s="9" t="s">
        <v>12</v>
      </c>
      <c r="B18" s="10">
        <v>607905.73664016253</v>
      </c>
      <c r="C18" s="10">
        <v>158737.66030524482</v>
      </c>
      <c r="D18" s="10">
        <v>14564672.025827564</v>
      </c>
      <c r="E18" s="10">
        <v>2090391.9019202413</v>
      </c>
      <c r="F18" s="10">
        <v>277292.19794822216</v>
      </c>
      <c r="G18" s="10">
        <v>10028715.57626928</v>
      </c>
      <c r="H18" s="10">
        <v>207031.01338912244</v>
      </c>
      <c r="I18" s="10">
        <v>0</v>
      </c>
      <c r="J18" s="10">
        <v>1733381.2856086476</v>
      </c>
      <c r="K18" s="10">
        <v>0</v>
      </c>
      <c r="L18" s="21">
        <v>0</v>
      </c>
      <c r="M18" s="10">
        <v>1285415.8200887544</v>
      </c>
      <c r="N18" s="10">
        <v>4000000</v>
      </c>
      <c r="O18" s="10">
        <v>0</v>
      </c>
      <c r="P18" s="10">
        <v>2230341.4179775189</v>
      </c>
      <c r="Q18" s="10">
        <v>0</v>
      </c>
      <c r="R18" s="10">
        <f t="shared" si="0"/>
        <v>37183884.635974757</v>
      </c>
    </row>
    <row r="19" spans="1:18" s="9" customFormat="1" ht="11.4" x14ac:dyDescent="0.2">
      <c r="A19" s="9" t="s">
        <v>13</v>
      </c>
      <c r="B19" s="10">
        <v>7244753.5310652973</v>
      </c>
      <c r="C19" s="10">
        <v>1394375.8329217923</v>
      </c>
      <c r="D19" s="10">
        <v>359041449.79422671</v>
      </c>
      <c r="E19" s="10">
        <v>13588929.729492275</v>
      </c>
      <c r="F19" s="10">
        <v>1802582.6587796572</v>
      </c>
      <c r="G19" s="10">
        <v>20683695.867463298</v>
      </c>
      <c r="H19" s="10">
        <v>456127.14398276625</v>
      </c>
      <c r="I19" s="10">
        <v>0</v>
      </c>
      <c r="J19" s="10">
        <v>0</v>
      </c>
      <c r="K19" s="10">
        <v>317824123.48972505</v>
      </c>
      <c r="L19" s="21">
        <v>93037597.786419064</v>
      </c>
      <c r="M19" s="10">
        <v>16990719.508017737</v>
      </c>
      <c r="N19" s="10">
        <v>4000000</v>
      </c>
      <c r="O19" s="10">
        <v>3540029.7972327913</v>
      </c>
      <c r="P19" s="10">
        <v>14495985.451151518</v>
      </c>
      <c r="Q19" s="10">
        <v>0</v>
      </c>
      <c r="R19" s="10">
        <f t="shared" si="0"/>
        <v>854100370.59047782</v>
      </c>
    </row>
    <row r="20" spans="1:18" s="9" customFormat="1" ht="11.4" x14ac:dyDescent="0.2">
      <c r="A20" s="9" t="s">
        <v>14</v>
      </c>
      <c r="B20" s="10">
        <v>2470487.4554572636</v>
      </c>
      <c r="C20" s="10">
        <v>521373.8567885696</v>
      </c>
      <c r="D20" s="10">
        <v>76446140.878614828</v>
      </c>
      <c r="E20" s="10">
        <v>6816524.8638713844</v>
      </c>
      <c r="F20" s="10">
        <v>904217.60634227784</v>
      </c>
      <c r="G20" s="10">
        <v>19493461.405051522</v>
      </c>
      <c r="H20" s="10">
        <v>466852.91802927403</v>
      </c>
      <c r="I20" s="10">
        <v>0</v>
      </c>
      <c r="J20" s="10">
        <v>0</v>
      </c>
      <c r="K20" s="10">
        <v>3418145.5450835675</v>
      </c>
      <c r="L20" s="21">
        <v>1000603.7286843257</v>
      </c>
      <c r="M20" s="10">
        <v>5164885.246882244</v>
      </c>
      <c r="N20" s="10">
        <v>4000000</v>
      </c>
      <c r="O20" s="10">
        <v>0</v>
      </c>
      <c r="P20" s="10">
        <v>7957287.1750728097</v>
      </c>
      <c r="Q20" s="10">
        <v>0</v>
      </c>
      <c r="R20" s="10">
        <f t="shared" si="0"/>
        <v>128659980.67987806</v>
      </c>
    </row>
    <row r="21" spans="1:18" s="9" customFormat="1" ht="11.4" x14ac:dyDescent="0.2">
      <c r="A21" s="9" t="s">
        <v>15</v>
      </c>
      <c r="B21" s="10">
        <v>660452.35113302013</v>
      </c>
      <c r="C21" s="10">
        <v>172446.54086479102</v>
      </c>
      <c r="D21" s="10">
        <v>27855880.553149924</v>
      </c>
      <c r="E21" s="10">
        <v>3427521.4527237136</v>
      </c>
      <c r="F21" s="10">
        <v>454663.52805298293</v>
      </c>
      <c r="G21" s="10">
        <v>15380936.020081772</v>
      </c>
      <c r="H21" s="10">
        <v>346092.75569380069</v>
      </c>
      <c r="I21" s="10">
        <v>0</v>
      </c>
      <c r="J21" s="10">
        <v>0</v>
      </c>
      <c r="K21" s="10">
        <v>212713.90019061897</v>
      </c>
      <c r="L21" s="21">
        <v>62268.527188898974</v>
      </c>
      <c r="M21" s="10">
        <v>2159684.0916386358</v>
      </c>
      <c r="N21" s="10">
        <v>4000000</v>
      </c>
      <c r="O21" s="10">
        <v>0</v>
      </c>
      <c r="P21" s="10">
        <v>3723273.6810987764</v>
      </c>
      <c r="Q21" s="10">
        <v>0</v>
      </c>
      <c r="R21" s="10">
        <f t="shared" si="0"/>
        <v>58455933.401816934</v>
      </c>
    </row>
    <row r="22" spans="1:18" s="9" customFormat="1" ht="11.4" x14ac:dyDescent="0.2">
      <c r="A22" s="9" t="s">
        <v>16</v>
      </c>
      <c r="B22" s="10">
        <v>895586.00857607042</v>
      </c>
      <c r="C22" s="10">
        <v>194523.30563183097</v>
      </c>
      <c r="D22" s="10">
        <v>22247578.896229241</v>
      </c>
      <c r="E22" s="10">
        <v>2219944.6490883264</v>
      </c>
      <c r="F22" s="10">
        <v>294477.47597167257</v>
      </c>
      <c r="G22" s="10">
        <v>14167955.041154271</v>
      </c>
      <c r="H22" s="10">
        <v>296710.49064311729</v>
      </c>
      <c r="I22" s="10">
        <v>0</v>
      </c>
      <c r="J22" s="10">
        <v>112065.87573049174</v>
      </c>
      <c r="K22" s="10">
        <v>0</v>
      </c>
      <c r="L22" s="21">
        <v>0</v>
      </c>
      <c r="M22" s="10">
        <v>1866356.5729281143</v>
      </c>
      <c r="N22" s="10">
        <v>4000000</v>
      </c>
      <c r="O22" s="10">
        <v>0</v>
      </c>
      <c r="P22" s="10">
        <v>3407073.0514106513</v>
      </c>
      <c r="Q22" s="10">
        <v>0</v>
      </c>
      <c r="R22" s="10">
        <f t="shared" si="0"/>
        <v>49702271.367363788</v>
      </c>
    </row>
    <row r="23" spans="1:18" s="9" customFormat="1" ht="11.4" x14ac:dyDescent="0.2">
      <c r="A23" s="9" t="s">
        <v>17</v>
      </c>
      <c r="B23" s="10">
        <v>1000113.968691583</v>
      </c>
      <c r="C23" s="10">
        <v>241692.81313320698</v>
      </c>
      <c r="D23" s="10">
        <v>33130852.894618683</v>
      </c>
      <c r="E23" s="10">
        <v>4466879.9669291452</v>
      </c>
      <c r="F23" s="10">
        <v>592535.2862603676</v>
      </c>
      <c r="G23" s="10">
        <v>21021819.20983877</v>
      </c>
      <c r="H23" s="10">
        <v>454860.71491029067</v>
      </c>
      <c r="I23" s="10">
        <v>2316016.1934000002</v>
      </c>
      <c r="J23" s="10">
        <v>0</v>
      </c>
      <c r="K23" s="10">
        <v>0</v>
      </c>
      <c r="L23" s="21">
        <v>0</v>
      </c>
      <c r="M23" s="10">
        <v>2873694.794230924</v>
      </c>
      <c r="N23" s="10">
        <v>4000000</v>
      </c>
      <c r="O23" s="10">
        <v>0</v>
      </c>
      <c r="P23" s="10">
        <v>5252550.108472663</v>
      </c>
      <c r="Q23" s="10">
        <v>0</v>
      </c>
      <c r="R23" s="10">
        <f t="shared" si="0"/>
        <v>75351015.950485632</v>
      </c>
    </row>
    <row r="24" spans="1:18" s="9" customFormat="1" ht="11.4" x14ac:dyDescent="0.2">
      <c r="A24" s="9" t="s">
        <v>18</v>
      </c>
      <c r="B24" s="10">
        <v>1447105.2008119973</v>
      </c>
      <c r="C24" s="10">
        <v>377843.36834816763</v>
      </c>
      <c r="D24" s="10">
        <v>47313737.545098893</v>
      </c>
      <c r="E24" s="10">
        <v>5639725.6754618278</v>
      </c>
      <c r="F24" s="10">
        <v>748114.23012941843</v>
      </c>
      <c r="G24" s="10">
        <v>14357813.861418882</v>
      </c>
      <c r="H24" s="10">
        <v>342701.7745388769</v>
      </c>
      <c r="I24" s="10">
        <v>0</v>
      </c>
      <c r="J24" s="10">
        <v>0</v>
      </c>
      <c r="K24" s="10">
        <v>5708628.6829087082</v>
      </c>
      <c r="L24" s="21">
        <v>1671103.6416614067</v>
      </c>
      <c r="M24" s="10">
        <v>3945231.3805092829</v>
      </c>
      <c r="N24" s="10">
        <v>4000000</v>
      </c>
      <c r="O24" s="10">
        <v>590070.59199984639</v>
      </c>
      <c r="P24" s="10">
        <v>5451582.8374682646</v>
      </c>
      <c r="Q24" s="10">
        <v>0</v>
      </c>
      <c r="R24" s="10">
        <f t="shared" si="0"/>
        <v>91593658.790355578</v>
      </c>
    </row>
    <row r="25" spans="1:18" s="9" customFormat="1" ht="11.4" x14ac:dyDescent="0.2">
      <c r="A25" s="9" t="s">
        <v>19</v>
      </c>
      <c r="B25" s="10">
        <v>607905.73664016253</v>
      </c>
      <c r="C25" s="10">
        <v>158737.66030524482</v>
      </c>
      <c r="D25" s="10">
        <v>17043760.349848699</v>
      </c>
      <c r="E25" s="10">
        <v>1556808.0123743275</v>
      </c>
      <c r="F25" s="10">
        <v>206511.85796219727</v>
      </c>
      <c r="G25" s="10">
        <v>8810138.032445332</v>
      </c>
      <c r="H25" s="10">
        <v>235420.15490251445</v>
      </c>
      <c r="I25" s="10">
        <v>0</v>
      </c>
      <c r="J25" s="10">
        <v>74138.565621518675</v>
      </c>
      <c r="K25" s="10">
        <v>10353644.440690925</v>
      </c>
      <c r="L25" s="21">
        <v>3030853.1477181162</v>
      </c>
      <c r="M25" s="10">
        <v>505037.86250732507</v>
      </c>
      <c r="N25" s="10">
        <v>4000000</v>
      </c>
      <c r="O25" s="10">
        <v>0</v>
      </c>
      <c r="P25" s="10">
        <v>1562864.3760288791</v>
      </c>
      <c r="Q25" s="10">
        <v>0</v>
      </c>
      <c r="R25" s="10">
        <f t="shared" si="0"/>
        <v>48145820.197045244</v>
      </c>
    </row>
    <row r="26" spans="1:18" s="9" customFormat="1" ht="11.4" x14ac:dyDescent="0.2">
      <c r="A26" s="9" t="s">
        <v>20</v>
      </c>
      <c r="B26" s="10">
        <v>3418257.5267680627</v>
      </c>
      <c r="C26" s="10">
        <v>655404.25707394793</v>
      </c>
      <c r="D26" s="10">
        <v>172614979.06243074</v>
      </c>
      <c r="E26" s="10">
        <v>4882140.8010059111</v>
      </c>
      <c r="F26" s="10">
        <v>647619.97602460883</v>
      </c>
      <c r="G26" s="10">
        <v>6710569.3914477909</v>
      </c>
      <c r="H26" s="10">
        <v>231318.90723423997</v>
      </c>
      <c r="I26" s="10">
        <v>835026.24660000007</v>
      </c>
      <c r="J26" s="10">
        <v>0</v>
      </c>
      <c r="K26" s="10">
        <v>74109289.274776369</v>
      </c>
      <c r="L26" s="21">
        <v>21694231.993354876</v>
      </c>
      <c r="M26" s="10">
        <v>9917224.9318859521</v>
      </c>
      <c r="N26" s="10">
        <v>4000000</v>
      </c>
      <c r="O26" s="10">
        <v>1259515.1669505506</v>
      </c>
      <c r="P26" s="10">
        <v>7183535.1622272348</v>
      </c>
      <c r="Q26" s="10">
        <v>45724211.956600778</v>
      </c>
      <c r="R26" s="10">
        <f t="shared" si="0"/>
        <v>353883324.65438098</v>
      </c>
    </row>
    <row r="27" spans="1:18" s="9" customFormat="1" ht="11.4" x14ac:dyDescent="0.2">
      <c r="A27" s="9" t="s">
        <v>21</v>
      </c>
      <c r="B27" s="10">
        <v>4064106.4490198414</v>
      </c>
      <c r="C27" s="10">
        <v>803507.2008570513</v>
      </c>
      <c r="D27" s="10">
        <v>199395693.97757503</v>
      </c>
      <c r="E27" s="10">
        <v>8281560.2039423101</v>
      </c>
      <c r="F27" s="10">
        <v>1098555.7441560111</v>
      </c>
      <c r="G27" s="10">
        <v>4431777.3156821989</v>
      </c>
      <c r="H27" s="10">
        <v>187482.02438503542</v>
      </c>
      <c r="I27" s="10">
        <v>0</v>
      </c>
      <c r="J27" s="10">
        <v>41043.064409383172</v>
      </c>
      <c r="K27" s="10">
        <v>177795738.380988</v>
      </c>
      <c r="L27" s="21">
        <v>52046673.8430041</v>
      </c>
      <c r="M27" s="10">
        <v>8845075.7063100971</v>
      </c>
      <c r="N27" s="10">
        <v>4000000</v>
      </c>
      <c r="O27" s="10">
        <v>2204556.5114642335</v>
      </c>
      <c r="P27" s="10">
        <v>8216371.4412506651</v>
      </c>
      <c r="Q27" s="10">
        <v>64984467.189375818</v>
      </c>
      <c r="R27" s="10">
        <f t="shared" si="0"/>
        <v>536396609.05241978</v>
      </c>
    </row>
    <row r="28" spans="1:18" s="9" customFormat="1" ht="11.4" x14ac:dyDescent="0.2">
      <c r="A28" s="9" t="s">
        <v>22</v>
      </c>
      <c r="B28" s="10">
        <v>4261768.6279774439</v>
      </c>
      <c r="C28" s="10">
        <v>891494.2365396138</v>
      </c>
      <c r="D28" s="10">
        <v>121998474.68555751</v>
      </c>
      <c r="E28" s="10">
        <v>12114436.321852781</v>
      </c>
      <c r="F28" s="10">
        <v>1606989.900556219</v>
      </c>
      <c r="G28" s="10">
        <v>26085277.778351832</v>
      </c>
      <c r="H28" s="10">
        <v>560739.57206602476</v>
      </c>
      <c r="I28" s="10">
        <v>0</v>
      </c>
      <c r="J28" s="10">
        <v>442101.41032272641</v>
      </c>
      <c r="K28" s="10">
        <v>1483327.5126404609</v>
      </c>
      <c r="L28" s="21">
        <v>434218.89207865292</v>
      </c>
      <c r="M28" s="10">
        <v>10352807.211224768</v>
      </c>
      <c r="N28" s="10">
        <v>4000000</v>
      </c>
      <c r="O28" s="10">
        <v>621559.34341518104</v>
      </c>
      <c r="P28" s="10">
        <v>11600147.286413046</v>
      </c>
      <c r="Q28" s="10">
        <v>0</v>
      </c>
      <c r="R28" s="10">
        <f t="shared" si="0"/>
        <v>196453342.77899623</v>
      </c>
    </row>
    <row r="29" spans="1:18" s="9" customFormat="1" ht="11.4" x14ac:dyDescent="0.2">
      <c r="A29" s="9" t="s">
        <v>23</v>
      </c>
      <c r="B29" s="10">
        <v>2202509.7274524262</v>
      </c>
      <c r="C29" s="10">
        <v>418018.4253385716</v>
      </c>
      <c r="D29" s="10">
        <v>85370936.102311328</v>
      </c>
      <c r="E29" s="10">
        <v>5396267.372661124</v>
      </c>
      <c r="F29" s="10">
        <v>715819.28685570171</v>
      </c>
      <c r="G29" s="10">
        <v>19482541.127292696</v>
      </c>
      <c r="H29" s="10">
        <v>408637.0255916717</v>
      </c>
      <c r="I29" s="10">
        <v>0</v>
      </c>
      <c r="J29" s="10">
        <v>1855984.7379723745</v>
      </c>
      <c r="K29" s="10">
        <v>23353879.581707131</v>
      </c>
      <c r="L29" s="21">
        <v>6836450.55174868</v>
      </c>
      <c r="M29" s="10">
        <v>6268407.4841613425</v>
      </c>
      <c r="N29" s="10">
        <v>4000000</v>
      </c>
      <c r="O29" s="10">
        <v>812173.20137335896</v>
      </c>
      <c r="P29" s="10">
        <v>6764018.2480538562</v>
      </c>
      <c r="Q29" s="10">
        <v>0</v>
      </c>
      <c r="R29" s="10">
        <f t="shared" si="0"/>
        <v>163885642.87252027</v>
      </c>
    </row>
    <row r="30" spans="1:18" s="9" customFormat="1" ht="11.4" x14ac:dyDescent="0.2">
      <c r="A30" s="9" t="s">
        <v>24</v>
      </c>
      <c r="B30" s="10">
        <v>607905.73664016253</v>
      </c>
      <c r="C30" s="10">
        <v>158737.66030524482</v>
      </c>
      <c r="D30" s="10">
        <v>10524605.722018603</v>
      </c>
      <c r="E30" s="10">
        <v>2685028.8012176696</v>
      </c>
      <c r="F30" s="10">
        <v>356171.26968392526</v>
      </c>
      <c r="G30" s="10">
        <v>17690449.049815934</v>
      </c>
      <c r="H30" s="10">
        <v>397514.0520739567</v>
      </c>
      <c r="I30" s="10">
        <v>333485.32490000001</v>
      </c>
      <c r="J30" s="10">
        <v>816936.4391803171</v>
      </c>
      <c r="K30" s="10">
        <v>0</v>
      </c>
      <c r="L30" s="21">
        <v>0</v>
      </c>
      <c r="M30" s="10">
        <v>835510.26441993623</v>
      </c>
      <c r="N30" s="10">
        <v>4000000</v>
      </c>
      <c r="O30" s="10">
        <v>0</v>
      </c>
      <c r="P30" s="10">
        <v>3440071.8753099404</v>
      </c>
      <c r="Q30" s="10">
        <v>0</v>
      </c>
      <c r="R30" s="10">
        <f t="shared" si="0"/>
        <v>41846416.195565686</v>
      </c>
    </row>
    <row r="31" spans="1:18" s="9" customFormat="1" ht="11.4" x14ac:dyDescent="0.2">
      <c r="A31" s="9" t="s">
        <v>25</v>
      </c>
      <c r="B31" s="10">
        <v>2362116.9664930394</v>
      </c>
      <c r="C31" s="10">
        <v>460693.05892405799</v>
      </c>
      <c r="D31" s="10">
        <v>61803006.301155031</v>
      </c>
      <c r="E31" s="10">
        <v>8020928.9729862772</v>
      </c>
      <c r="F31" s="10">
        <v>1063982.7978968141</v>
      </c>
      <c r="G31" s="10">
        <v>22090995.736304961</v>
      </c>
      <c r="H31" s="10">
        <v>460140.09425024112</v>
      </c>
      <c r="I31" s="10">
        <v>0</v>
      </c>
      <c r="J31" s="10">
        <v>0</v>
      </c>
      <c r="K31" s="10">
        <v>20631288.362555705</v>
      </c>
      <c r="L31" s="21">
        <v>6039458.0504387431</v>
      </c>
      <c r="M31" s="10">
        <v>4723648.8369851736</v>
      </c>
      <c r="N31" s="10">
        <v>4000000</v>
      </c>
      <c r="O31" s="10">
        <v>1292999.2747975751</v>
      </c>
      <c r="P31" s="10">
        <v>7194298.7719544992</v>
      </c>
      <c r="Q31" s="10">
        <v>0</v>
      </c>
      <c r="R31" s="10">
        <f t="shared" si="0"/>
        <v>140143557.22474211</v>
      </c>
    </row>
    <row r="32" spans="1:18" s="9" customFormat="1" ht="11.4" x14ac:dyDescent="0.2">
      <c r="A32" s="9" t="s">
        <v>26</v>
      </c>
      <c r="B32" s="10">
        <v>607905.73664016253</v>
      </c>
      <c r="C32" s="10">
        <v>158737.66030524482</v>
      </c>
      <c r="D32" s="10">
        <v>6590509.6816711156</v>
      </c>
      <c r="E32" s="10">
        <v>1223397.9702914183</v>
      </c>
      <c r="F32" s="10">
        <v>162284.74279673363</v>
      </c>
      <c r="G32" s="10">
        <v>13449514.78624492</v>
      </c>
      <c r="H32" s="10">
        <v>200303.05687944937</v>
      </c>
      <c r="I32" s="10">
        <v>0</v>
      </c>
      <c r="J32" s="10">
        <v>2231131.5698534539</v>
      </c>
      <c r="K32" s="10">
        <v>0</v>
      </c>
      <c r="L32" s="21">
        <v>0</v>
      </c>
      <c r="M32" s="10">
        <v>452545.26420920814</v>
      </c>
      <c r="N32" s="10">
        <v>4000000</v>
      </c>
      <c r="O32" s="10">
        <v>0</v>
      </c>
      <c r="P32" s="10">
        <v>1293970.0723447425</v>
      </c>
      <c r="Q32" s="10">
        <v>0</v>
      </c>
      <c r="R32" s="10">
        <f t="shared" si="0"/>
        <v>30370300.541236449</v>
      </c>
    </row>
    <row r="33" spans="1:18" s="9" customFormat="1" ht="11.4" x14ac:dyDescent="0.2">
      <c r="A33" s="9" t="s">
        <v>54</v>
      </c>
      <c r="B33" s="10">
        <v>0</v>
      </c>
      <c r="C33" s="10">
        <v>0</v>
      </c>
      <c r="D33" s="10">
        <v>0</v>
      </c>
      <c r="E33" s="10">
        <v>12000.396491822508</v>
      </c>
      <c r="F33" s="10">
        <v>1591.8624236971248</v>
      </c>
      <c r="G33" s="10">
        <v>423858.88996578753</v>
      </c>
      <c r="H33" s="10">
        <v>22762.753900321557</v>
      </c>
      <c r="I33" s="10">
        <v>0</v>
      </c>
      <c r="J33" s="10">
        <v>0</v>
      </c>
      <c r="K33" s="10">
        <v>0</v>
      </c>
      <c r="L33" s="21">
        <v>0</v>
      </c>
      <c r="M33" s="10">
        <v>0</v>
      </c>
      <c r="N33" s="10">
        <v>1000000</v>
      </c>
      <c r="O33" s="10">
        <v>0</v>
      </c>
      <c r="P33" s="10">
        <v>0</v>
      </c>
      <c r="Q33" s="10">
        <v>0</v>
      </c>
      <c r="R33" s="10">
        <f t="shared" si="0"/>
        <v>1460213.9027816288</v>
      </c>
    </row>
    <row r="34" spans="1:18" s="9" customFormat="1" ht="11.4" x14ac:dyDescent="0.2">
      <c r="A34" s="9" t="s">
        <v>27</v>
      </c>
      <c r="B34" s="10">
        <v>607905.73664016253</v>
      </c>
      <c r="C34" s="10">
        <v>158737.66030524482</v>
      </c>
      <c r="D34" s="10">
        <v>14602154.271092065</v>
      </c>
      <c r="E34" s="10">
        <v>1838295.8016934718</v>
      </c>
      <c r="F34" s="10">
        <v>243851.44377105476</v>
      </c>
      <c r="G34" s="10">
        <v>10020077.873308653</v>
      </c>
      <c r="H34" s="10">
        <v>216527.8431087771</v>
      </c>
      <c r="I34" s="10">
        <v>0</v>
      </c>
      <c r="J34" s="10">
        <v>1336811.0824859608</v>
      </c>
      <c r="K34" s="10">
        <v>0</v>
      </c>
      <c r="L34" s="21">
        <v>0</v>
      </c>
      <c r="M34" s="10">
        <v>1310956.9115785433</v>
      </c>
      <c r="N34" s="10">
        <v>4000000</v>
      </c>
      <c r="O34" s="10">
        <v>0</v>
      </c>
      <c r="P34" s="10">
        <v>2314629.3647325472</v>
      </c>
      <c r="Q34" s="10">
        <v>0</v>
      </c>
      <c r="R34" s="10">
        <f t="shared" si="0"/>
        <v>36649947.988716483</v>
      </c>
    </row>
    <row r="35" spans="1:18" s="9" customFormat="1" ht="11.4" x14ac:dyDescent="0.2">
      <c r="A35" s="9" t="s">
        <v>28</v>
      </c>
      <c r="B35" s="10">
        <v>1677772.5844461112</v>
      </c>
      <c r="C35" s="10">
        <v>326314.75442782196</v>
      </c>
      <c r="D35" s="10">
        <v>58081461.393908866</v>
      </c>
      <c r="E35" s="10">
        <v>3287878.85042651</v>
      </c>
      <c r="F35" s="10">
        <v>436139.82248244807</v>
      </c>
      <c r="G35" s="10">
        <v>8394007.2202643324</v>
      </c>
      <c r="H35" s="10">
        <v>140889.87390018636</v>
      </c>
      <c r="I35" s="10">
        <v>0</v>
      </c>
      <c r="J35" s="10">
        <v>231954.13826194001</v>
      </c>
      <c r="K35" s="10">
        <v>3309058.1533827325</v>
      </c>
      <c r="L35" s="21">
        <v>968670.26214140723</v>
      </c>
      <c r="M35" s="10">
        <v>4863569.5168879554</v>
      </c>
      <c r="N35" s="10">
        <v>4000000</v>
      </c>
      <c r="O35" s="10">
        <v>0</v>
      </c>
      <c r="P35" s="10">
        <v>3845184.6238932046</v>
      </c>
      <c r="Q35" s="10">
        <v>0</v>
      </c>
      <c r="R35" s="10">
        <f t="shared" si="0"/>
        <v>89562901.194423527</v>
      </c>
    </row>
    <row r="36" spans="1:18" s="9" customFormat="1" ht="11.4" x14ac:dyDescent="0.2">
      <c r="A36" s="9" t="s">
        <v>29</v>
      </c>
      <c r="B36" s="10">
        <v>607905.73664016253</v>
      </c>
      <c r="C36" s="10">
        <v>158737.66030524482</v>
      </c>
      <c r="D36" s="10">
        <v>10656109.674418356</v>
      </c>
      <c r="E36" s="10">
        <v>1277532.8085314266</v>
      </c>
      <c r="F36" s="10">
        <v>169465.77342900602</v>
      </c>
      <c r="G36" s="10">
        <v>4831816.7369608395</v>
      </c>
      <c r="H36" s="10">
        <v>195586.08755622761</v>
      </c>
      <c r="I36" s="10">
        <v>0</v>
      </c>
      <c r="J36" s="10">
        <v>0</v>
      </c>
      <c r="K36" s="10">
        <v>0</v>
      </c>
      <c r="L36" s="21">
        <v>0</v>
      </c>
      <c r="M36" s="10">
        <v>767646.5453646197</v>
      </c>
      <c r="N36" s="10">
        <v>4000000</v>
      </c>
      <c r="O36" s="10">
        <v>0</v>
      </c>
      <c r="P36" s="10">
        <v>1601808.0042811753</v>
      </c>
      <c r="Q36" s="10">
        <v>0</v>
      </c>
      <c r="R36" s="10">
        <f t="shared" si="0"/>
        <v>24266609.027487058</v>
      </c>
    </row>
    <row r="37" spans="1:18" s="9" customFormat="1" ht="11.4" x14ac:dyDescent="0.2">
      <c r="A37" s="9" t="s">
        <v>30</v>
      </c>
      <c r="B37" s="10">
        <v>5879965.7719101747</v>
      </c>
      <c r="C37" s="10">
        <v>1102097.5050879165</v>
      </c>
      <c r="D37" s="10">
        <v>424095863.39827669</v>
      </c>
      <c r="E37" s="10">
        <v>1601123.474313135</v>
      </c>
      <c r="F37" s="10">
        <v>212390.34028544714</v>
      </c>
      <c r="G37" s="10">
        <v>4655656.8726433003</v>
      </c>
      <c r="H37" s="10">
        <v>194015.06021747147</v>
      </c>
      <c r="I37" s="10">
        <v>0</v>
      </c>
      <c r="J37" s="10">
        <v>0</v>
      </c>
      <c r="K37" s="10">
        <v>216675663.57342938</v>
      </c>
      <c r="L37" s="21">
        <v>63428109.705975808</v>
      </c>
      <c r="M37" s="10">
        <v>17444177.219856746</v>
      </c>
      <c r="N37" s="10">
        <v>4000000</v>
      </c>
      <c r="O37" s="10">
        <v>1795696.1825821286</v>
      </c>
      <c r="P37" s="10">
        <v>10315873.606666056</v>
      </c>
      <c r="Q37" s="10">
        <v>103572165.227926</v>
      </c>
      <c r="R37" s="10">
        <f t="shared" si="0"/>
        <v>854972797.93917024</v>
      </c>
    </row>
    <row r="38" spans="1:18" s="9" customFormat="1" ht="11.4" x14ac:dyDescent="0.2">
      <c r="A38" s="9" t="s">
        <v>31</v>
      </c>
      <c r="B38" s="10">
        <v>607912.23398349807</v>
      </c>
      <c r="C38" s="10">
        <v>158737.66030524482</v>
      </c>
      <c r="D38" s="10">
        <v>32264608.665132601</v>
      </c>
      <c r="E38" s="10">
        <v>2529264.9082535161</v>
      </c>
      <c r="F38" s="10">
        <v>335509.06170209881</v>
      </c>
      <c r="G38" s="10">
        <v>13757984.41706132</v>
      </c>
      <c r="H38" s="10">
        <v>231565.33472861</v>
      </c>
      <c r="I38" s="10">
        <v>0</v>
      </c>
      <c r="J38" s="10">
        <v>923954.29223855934</v>
      </c>
      <c r="K38" s="10">
        <v>10526858.773860022</v>
      </c>
      <c r="L38" s="21">
        <v>3081558.6017679661</v>
      </c>
      <c r="M38" s="10">
        <v>1765494.6553810418</v>
      </c>
      <c r="N38" s="10">
        <v>4000000</v>
      </c>
      <c r="O38" s="10">
        <v>0</v>
      </c>
      <c r="P38" s="10">
        <v>2447842.0977406031</v>
      </c>
      <c r="Q38" s="10">
        <v>0</v>
      </c>
      <c r="R38" s="10">
        <f t="shared" si="0"/>
        <v>72631290.702155083</v>
      </c>
    </row>
    <row r="39" spans="1:18" s="9" customFormat="1" ht="11.4" x14ac:dyDescent="0.2">
      <c r="A39" s="9" t="s">
        <v>32</v>
      </c>
      <c r="B39" s="10">
        <v>11103731.054166188</v>
      </c>
      <c r="C39" s="10">
        <v>2176788.1589448862</v>
      </c>
      <c r="D39" s="10">
        <v>793702334.53594327</v>
      </c>
      <c r="E39" s="10">
        <v>28320403.238298163</v>
      </c>
      <c r="F39" s="10">
        <v>3756724.6856983267</v>
      </c>
      <c r="G39" s="10">
        <v>25390026.723812837</v>
      </c>
      <c r="H39" s="10">
        <v>565804.31652918854</v>
      </c>
      <c r="I39" s="10">
        <v>262586.87</v>
      </c>
      <c r="J39" s="10">
        <v>482804.22252764547</v>
      </c>
      <c r="K39" s="10">
        <v>883602012.86060798</v>
      </c>
      <c r="L39" s="21">
        <v>258659437.01309395</v>
      </c>
      <c r="M39" s="10">
        <v>34354974.509603307</v>
      </c>
      <c r="N39" s="10">
        <v>4000000</v>
      </c>
      <c r="O39" s="10">
        <v>5011036.1318173017</v>
      </c>
      <c r="P39" s="10">
        <v>22499520.878942017</v>
      </c>
      <c r="Q39" s="10">
        <v>81854660.411850587</v>
      </c>
      <c r="R39" s="10">
        <f t="shared" si="0"/>
        <v>2155742845.6118355</v>
      </c>
    </row>
    <row r="40" spans="1:18" s="9" customFormat="1" ht="11.4" x14ac:dyDescent="0.2">
      <c r="A40" s="9" t="s">
        <v>33</v>
      </c>
      <c r="B40" s="10">
        <v>2991395.0643015378</v>
      </c>
      <c r="C40" s="10">
        <v>711112.57036376186</v>
      </c>
      <c r="D40" s="10">
        <v>94345534.202804074</v>
      </c>
      <c r="E40" s="10">
        <v>10729784.933564141</v>
      </c>
      <c r="F40" s="10">
        <v>1423314.7597857665</v>
      </c>
      <c r="G40" s="10">
        <v>32631425.948909987</v>
      </c>
      <c r="H40" s="10">
        <v>696685.22135034413</v>
      </c>
      <c r="I40" s="10">
        <v>1903754.8074999999</v>
      </c>
      <c r="J40" s="10">
        <v>712055.68859693606</v>
      </c>
      <c r="K40" s="10">
        <v>3206879.8997570006</v>
      </c>
      <c r="L40" s="21">
        <v>938759.17683044903</v>
      </c>
      <c r="M40" s="10">
        <v>7851408.1961002778</v>
      </c>
      <c r="N40" s="10">
        <v>4000000</v>
      </c>
      <c r="O40" s="10">
        <v>819857.23425975803</v>
      </c>
      <c r="P40" s="10">
        <v>12831586.533800976</v>
      </c>
      <c r="Q40" s="10">
        <v>0</v>
      </c>
      <c r="R40" s="10">
        <f t="shared" si="0"/>
        <v>175793554.23792499</v>
      </c>
    </row>
    <row r="41" spans="1:18" s="9" customFormat="1" ht="11.4" x14ac:dyDescent="0.2">
      <c r="A41" s="9" t="s">
        <v>34</v>
      </c>
      <c r="B41" s="10">
        <v>607905.73664016253</v>
      </c>
      <c r="C41" s="10">
        <v>158737.66030524482</v>
      </c>
      <c r="D41" s="10">
        <v>6185469.4489767775</v>
      </c>
      <c r="E41" s="10">
        <v>849040.53757380287</v>
      </c>
      <c r="F41" s="10">
        <v>112625.92272516506</v>
      </c>
      <c r="G41" s="10">
        <v>6765047.0878772056</v>
      </c>
      <c r="H41" s="10">
        <v>155357.04205699262</v>
      </c>
      <c r="I41" s="10">
        <v>0</v>
      </c>
      <c r="J41" s="10">
        <v>916393.63790257508</v>
      </c>
      <c r="K41" s="10">
        <v>0</v>
      </c>
      <c r="L41" s="21">
        <v>0</v>
      </c>
      <c r="M41" s="10">
        <v>505203.15107420407</v>
      </c>
      <c r="N41" s="10">
        <v>4000000</v>
      </c>
      <c r="O41" s="10">
        <v>0</v>
      </c>
      <c r="P41" s="10">
        <v>947918.71334988973</v>
      </c>
      <c r="Q41" s="10">
        <v>0</v>
      </c>
      <c r="R41" s="10">
        <f t="shared" si="0"/>
        <v>21203698.93848202</v>
      </c>
    </row>
    <row r="42" spans="1:18" s="9" customFormat="1" ht="11.4" x14ac:dyDescent="0.2">
      <c r="A42" s="9" t="s">
        <v>35</v>
      </c>
      <c r="B42" s="10">
        <v>4928098.4758919068</v>
      </c>
      <c r="C42" s="10">
        <v>1023928.1565263872</v>
      </c>
      <c r="D42" s="10">
        <v>134808042.41231328</v>
      </c>
      <c r="E42" s="10">
        <v>14084137.145094458</v>
      </c>
      <c r="F42" s="10">
        <v>1868272.3280643728</v>
      </c>
      <c r="G42" s="10">
        <v>28549285.820960622</v>
      </c>
      <c r="H42" s="10">
        <v>654915.27514124231</v>
      </c>
      <c r="I42" s="10">
        <v>1265668.7134</v>
      </c>
      <c r="J42" s="10">
        <v>0</v>
      </c>
      <c r="K42" s="10">
        <v>33690838.57717745</v>
      </c>
      <c r="L42" s="21">
        <v>9862418.5264212266</v>
      </c>
      <c r="M42" s="10">
        <v>10787309.576319514</v>
      </c>
      <c r="N42" s="10">
        <v>4000000</v>
      </c>
      <c r="O42" s="10">
        <v>1102476.7945277761</v>
      </c>
      <c r="P42" s="10">
        <v>13601816.860745493</v>
      </c>
      <c r="Q42" s="10">
        <v>0</v>
      </c>
      <c r="R42" s="10">
        <f t="shared" si="0"/>
        <v>260227208.66258374</v>
      </c>
    </row>
    <row r="43" spans="1:18" s="9" customFormat="1" ht="11.4" x14ac:dyDescent="0.2">
      <c r="A43" s="9" t="s">
        <v>36</v>
      </c>
      <c r="B43" s="10">
        <v>893936.98283747875</v>
      </c>
      <c r="C43" s="10">
        <v>233409.78361128827</v>
      </c>
      <c r="D43" s="10">
        <v>23057298.420731161</v>
      </c>
      <c r="E43" s="10">
        <v>4029498.6815970754</v>
      </c>
      <c r="F43" s="10">
        <v>534516.30051911145</v>
      </c>
      <c r="G43" s="10">
        <v>18407356.462990347</v>
      </c>
      <c r="H43" s="10">
        <v>381687.71480735706</v>
      </c>
      <c r="I43" s="10">
        <v>0</v>
      </c>
      <c r="J43" s="10">
        <v>8230134.1183007974</v>
      </c>
      <c r="K43" s="10">
        <v>418543.30845860188</v>
      </c>
      <c r="L43" s="21">
        <v>122521.49397682551</v>
      </c>
      <c r="M43" s="10">
        <v>1964337.8553153521</v>
      </c>
      <c r="N43" s="10">
        <v>4000000</v>
      </c>
      <c r="O43" s="10">
        <v>466630.96488769865</v>
      </c>
      <c r="P43" s="10">
        <v>4722868.1712460639</v>
      </c>
      <c r="Q43" s="10">
        <v>0</v>
      </c>
      <c r="R43" s="10">
        <f t="shared" si="0"/>
        <v>67462740.259279147</v>
      </c>
    </row>
    <row r="44" spans="1:18" s="9" customFormat="1" ht="11.4" x14ac:dyDescent="0.2">
      <c r="A44" s="9" t="s">
        <v>37</v>
      </c>
      <c r="B44" s="10">
        <v>1583901.5668697569</v>
      </c>
      <c r="C44" s="10">
        <v>325250.43422875198</v>
      </c>
      <c r="D44" s="10">
        <v>71866835.290824667</v>
      </c>
      <c r="E44" s="10">
        <v>5347625.4147086944</v>
      </c>
      <c r="F44" s="10">
        <v>709366.89129258075</v>
      </c>
      <c r="G44" s="10">
        <v>15529710.301620925</v>
      </c>
      <c r="H44" s="10">
        <v>298930.0040811426</v>
      </c>
      <c r="I44" s="10">
        <v>0</v>
      </c>
      <c r="J44" s="10">
        <v>935830.1183448704</v>
      </c>
      <c r="K44" s="10">
        <v>31100051.460544199</v>
      </c>
      <c r="L44" s="21">
        <v>9104010.1939301658</v>
      </c>
      <c r="M44" s="10">
        <v>4960656.4795535905</v>
      </c>
      <c r="N44" s="10">
        <v>4000000</v>
      </c>
      <c r="O44" s="10">
        <v>1500069.423726517</v>
      </c>
      <c r="P44" s="10">
        <v>5162918.2384901782</v>
      </c>
      <c r="Q44" s="10">
        <v>0</v>
      </c>
      <c r="R44" s="10">
        <f t="shared" si="0"/>
        <v>152425155.81821606</v>
      </c>
    </row>
    <row r="45" spans="1:18" s="9" customFormat="1" ht="11.4" x14ac:dyDescent="0.2">
      <c r="A45" s="9" t="s">
        <v>38</v>
      </c>
      <c r="B45" s="10">
        <v>5919383.8544589886</v>
      </c>
      <c r="C45" s="10">
        <v>1220004.3029042417</v>
      </c>
      <c r="D45" s="10">
        <v>239691405.52283999</v>
      </c>
      <c r="E45" s="10">
        <v>18220973.023234028</v>
      </c>
      <c r="F45" s="10">
        <v>2417026.9956205585</v>
      </c>
      <c r="G45" s="10">
        <v>26780022.381839156</v>
      </c>
      <c r="H45" s="10">
        <v>616462.03475777514</v>
      </c>
      <c r="I45" s="10">
        <v>6286329.6677999999</v>
      </c>
      <c r="J45" s="10">
        <v>0</v>
      </c>
      <c r="K45" s="10">
        <v>214127726.72692692</v>
      </c>
      <c r="L45" s="21">
        <v>62682244.50322295</v>
      </c>
      <c r="M45" s="10">
        <v>14499497.431165112</v>
      </c>
      <c r="N45" s="10">
        <v>4000000</v>
      </c>
      <c r="O45" s="10">
        <v>2642089.4975470901</v>
      </c>
      <c r="P45" s="10">
        <v>14844888.382966105</v>
      </c>
      <c r="Q45" s="10">
        <v>0</v>
      </c>
      <c r="R45" s="10">
        <f t="shared" si="0"/>
        <v>613948054.32528293</v>
      </c>
    </row>
    <row r="46" spans="1:18" s="9" customFormat="1" ht="11.4" x14ac:dyDescent="0.2">
      <c r="A46" s="9" t="s">
        <v>39</v>
      </c>
      <c r="B46" s="10">
        <v>2246716.3520396249</v>
      </c>
      <c r="C46" s="10">
        <v>459322.0496471239</v>
      </c>
      <c r="D46" s="10">
        <v>60545492.912259333</v>
      </c>
      <c r="E46" s="10">
        <v>6514379.2558172597</v>
      </c>
      <c r="F46" s="10">
        <v>864137.74395821127</v>
      </c>
      <c r="G46" s="10">
        <v>2760899.0829648399</v>
      </c>
      <c r="H46" s="10">
        <v>147343.21994007679</v>
      </c>
      <c r="I46" s="10">
        <v>0</v>
      </c>
      <c r="J46" s="10">
        <v>0</v>
      </c>
      <c r="K46" s="10">
        <v>8368385.1231569601</v>
      </c>
      <c r="L46" s="21">
        <v>2449702.3474541004</v>
      </c>
      <c r="M46" s="10">
        <v>4504471.0497742472</v>
      </c>
      <c r="N46" s="10">
        <v>1000000</v>
      </c>
      <c r="O46" s="10">
        <v>586938.82940722746</v>
      </c>
      <c r="P46" s="10">
        <v>0</v>
      </c>
      <c r="Q46" s="10">
        <v>0</v>
      </c>
      <c r="R46" s="10">
        <f t="shared" si="0"/>
        <v>90447787.966419011</v>
      </c>
    </row>
    <row r="47" spans="1:18" s="9" customFormat="1" ht="11.4" x14ac:dyDescent="0.2">
      <c r="A47" s="9" t="s">
        <v>40</v>
      </c>
      <c r="B47" s="10">
        <v>728031.21916727268</v>
      </c>
      <c r="C47" s="10">
        <v>158737.66030524482</v>
      </c>
      <c r="D47" s="10">
        <v>24870113.375899214</v>
      </c>
      <c r="E47" s="10">
        <v>1638156.4187750195</v>
      </c>
      <c r="F47" s="10">
        <v>217302.79070055697</v>
      </c>
      <c r="G47" s="10">
        <v>671946.32824372966</v>
      </c>
      <c r="H47" s="10">
        <v>113281.24809008939</v>
      </c>
      <c r="I47" s="10">
        <v>0</v>
      </c>
      <c r="J47" s="10">
        <v>0</v>
      </c>
      <c r="K47" s="10">
        <v>7248360.6759108948</v>
      </c>
      <c r="L47" s="21">
        <v>2121834.1599240541</v>
      </c>
      <c r="M47" s="10">
        <v>1289954.3463845053</v>
      </c>
      <c r="N47" s="10">
        <v>4000000</v>
      </c>
      <c r="O47" s="10">
        <v>0</v>
      </c>
      <c r="P47" s="10">
        <v>1227294.4738849446</v>
      </c>
      <c r="Q47" s="10">
        <v>11649444.79277201</v>
      </c>
      <c r="R47" s="10">
        <f t="shared" si="0"/>
        <v>55934457.490057535</v>
      </c>
    </row>
    <row r="48" spans="1:18" s="9" customFormat="1" ht="11.4" x14ac:dyDescent="0.2">
      <c r="A48" s="9" t="s">
        <v>41</v>
      </c>
      <c r="B48" s="10">
        <v>1358473.6409015229</v>
      </c>
      <c r="C48" s="10">
        <v>350615.92416672216</v>
      </c>
      <c r="D48" s="10">
        <v>33003866.539143212</v>
      </c>
      <c r="E48" s="10">
        <v>5934952.9246616801</v>
      </c>
      <c r="F48" s="10">
        <v>787276.36654490768</v>
      </c>
      <c r="G48" s="10">
        <v>15636293.026348423</v>
      </c>
      <c r="H48" s="10">
        <v>383289.8406017407</v>
      </c>
      <c r="I48" s="10">
        <v>262586.87</v>
      </c>
      <c r="J48" s="10">
        <v>478134.0049787474</v>
      </c>
      <c r="K48" s="10">
        <v>0</v>
      </c>
      <c r="L48" s="21">
        <v>0</v>
      </c>
      <c r="M48" s="10">
        <v>2813403.972964325</v>
      </c>
      <c r="N48" s="10">
        <v>4000000</v>
      </c>
      <c r="O48" s="10">
        <v>0</v>
      </c>
      <c r="P48" s="10">
        <v>6342007.6772094406</v>
      </c>
      <c r="Q48" s="10">
        <v>0</v>
      </c>
      <c r="R48" s="10">
        <f t="shared" si="0"/>
        <v>71350900.787520722</v>
      </c>
    </row>
    <row r="49" spans="1:18" s="9" customFormat="1" ht="11.4" x14ac:dyDescent="0.2">
      <c r="A49" s="9" t="s">
        <v>42</v>
      </c>
      <c r="B49" s="10">
        <v>607905.73664016253</v>
      </c>
      <c r="C49" s="10">
        <v>158737.66030524482</v>
      </c>
      <c r="D49" s="10">
        <v>5005088.8954666676</v>
      </c>
      <c r="E49" s="10">
        <v>964869.37643330602</v>
      </c>
      <c r="F49" s="10">
        <v>127990.71307076387</v>
      </c>
      <c r="G49" s="10">
        <v>8397104.6013399009</v>
      </c>
      <c r="H49" s="10">
        <v>178550.10366515088</v>
      </c>
      <c r="I49" s="10">
        <v>0</v>
      </c>
      <c r="J49" s="10">
        <v>3034805.0008631065</v>
      </c>
      <c r="K49" s="10">
        <v>0</v>
      </c>
      <c r="L49" s="21">
        <v>0</v>
      </c>
      <c r="M49" s="10">
        <v>443481.12195919285</v>
      </c>
      <c r="N49" s="10">
        <v>4000000</v>
      </c>
      <c r="O49" s="10">
        <v>0</v>
      </c>
      <c r="P49" s="10">
        <v>1074738.5936874079</v>
      </c>
      <c r="Q49" s="10">
        <v>0</v>
      </c>
      <c r="R49" s="10">
        <f t="shared" si="0"/>
        <v>23993271.803430904</v>
      </c>
    </row>
    <row r="50" spans="1:18" s="9" customFormat="1" ht="11.4" x14ac:dyDescent="0.2">
      <c r="A50" s="9" t="s">
        <v>43</v>
      </c>
      <c r="B50" s="10">
        <v>1998294.3280064722</v>
      </c>
      <c r="C50" s="10">
        <v>468936.08552277699</v>
      </c>
      <c r="D50" s="10">
        <v>64715668.197447851</v>
      </c>
      <c r="E50" s="10">
        <v>7967110.2928134743</v>
      </c>
      <c r="F50" s="10">
        <v>1056843.7058911093</v>
      </c>
      <c r="G50" s="10">
        <v>22722432.112516057</v>
      </c>
      <c r="H50" s="10">
        <v>501307.23021677684</v>
      </c>
      <c r="I50" s="10">
        <v>1457357.1285000001</v>
      </c>
      <c r="J50" s="10">
        <v>0</v>
      </c>
      <c r="K50" s="10">
        <v>4924347.034466642</v>
      </c>
      <c r="L50" s="21">
        <v>1441518.8686804515</v>
      </c>
      <c r="M50" s="10">
        <v>4421187.9973514108</v>
      </c>
      <c r="N50" s="10">
        <v>4000000</v>
      </c>
      <c r="O50" s="10">
        <v>618434.22647262609</v>
      </c>
      <c r="P50" s="10">
        <v>8249596.2487036949</v>
      </c>
      <c r="Q50" s="10">
        <v>0</v>
      </c>
      <c r="R50" s="10">
        <f t="shared" si="0"/>
        <v>124543033.45658933</v>
      </c>
    </row>
    <row r="51" spans="1:18" s="9" customFormat="1" ht="11.4" x14ac:dyDescent="0.2">
      <c r="A51" s="9" t="s">
        <v>44</v>
      </c>
      <c r="B51" s="10">
        <v>12854437.617023809</v>
      </c>
      <c r="C51" s="10">
        <v>2574936.0413413695</v>
      </c>
      <c r="D51" s="10">
        <v>402816499.25913012</v>
      </c>
      <c r="E51" s="10">
        <v>26484534.168373108</v>
      </c>
      <c r="F51" s="10">
        <v>3513195.1498839939</v>
      </c>
      <c r="G51" s="10">
        <v>49995559.895627521</v>
      </c>
      <c r="H51" s="10">
        <v>952157.64600676554</v>
      </c>
      <c r="I51" s="10">
        <v>0</v>
      </c>
      <c r="J51" s="10">
        <v>0</v>
      </c>
      <c r="K51" s="10">
        <v>58321073.151233077</v>
      </c>
      <c r="L51" s="21">
        <v>17072500.649823762</v>
      </c>
      <c r="M51" s="10">
        <v>31308416.164169729</v>
      </c>
      <c r="N51" s="10">
        <v>4000000</v>
      </c>
      <c r="O51" s="10">
        <v>2596556.8261341918</v>
      </c>
      <c r="P51" s="10">
        <v>36410573.37337251</v>
      </c>
      <c r="Q51" s="10">
        <v>0</v>
      </c>
      <c r="R51" s="10">
        <f t="shared" si="0"/>
        <v>648900439.94212008</v>
      </c>
    </row>
    <row r="52" spans="1:18" s="9" customFormat="1" ht="11.4" x14ac:dyDescent="0.2">
      <c r="A52" s="9" t="s">
        <v>45</v>
      </c>
      <c r="B52" s="10">
        <v>1399399.10710421</v>
      </c>
      <c r="C52" s="10">
        <v>304873.18759280088</v>
      </c>
      <c r="D52" s="10">
        <v>65632063.462585472</v>
      </c>
      <c r="E52" s="10">
        <v>2615064.1054701349</v>
      </c>
      <c r="F52" s="10">
        <v>346890.39548766043</v>
      </c>
      <c r="G52" s="10">
        <v>8350123.6320293564</v>
      </c>
      <c r="H52" s="10">
        <v>171587.79807914165</v>
      </c>
      <c r="I52" s="10">
        <v>0</v>
      </c>
      <c r="J52" s="10">
        <v>170301.34918684198</v>
      </c>
      <c r="K52" s="10">
        <v>27609240.84260178</v>
      </c>
      <c r="L52" s="21">
        <v>8082134.6794013213</v>
      </c>
      <c r="M52" s="10">
        <v>3643880.9766315133</v>
      </c>
      <c r="N52" s="10">
        <v>4000000</v>
      </c>
      <c r="O52" s="10">
        <v>1042541.338013863</v>
      </c>
      <c r="P52" s="10">
        <v>4038350.924334784</v>
      </c>
      <c r="Q52" s="10">
        <v>0</v>
      </c>
      <c r="R52" s="10">
        <f t="shared" si="0"/>
        <v>127406451.79851887</v>
      </c>
    </row>
    <row r="53" spans="1:18" s="9" customFormat="1" ht="11.4" x14ac:dyDescent="0.2">
      <c r="A53" s="9" t="s">
        <v>46</v>
      </c>
      <c r="B53" s="10">
        <v>607905.73664016253</v>
      </c>
      <c r="C53" s="10">
        <v>158737.66030524482</v>
      </c>
      <c r="D53" s="10">
        <v>3417464.4500060049</v>
      </c>
      <c r="E53" s="10">
        <v>672955.33640019177</v>
      </c>
      <c r="F53" s="10">
        <v>89268.076564962859</v>
      </c>
      <c r="G53" s="10">
        <v>4911220.2212285353</v>
      </c>
      <c r="H53" s="10">
        <v>171109.79815625926</v>
      </c>
      <c r="I53" s="10">
        <v>0</v>
      </c>
      <c r="J53" s="10">
        <v>0</v>
      </c>
      <c r="K53" s="10">
        <v>0</v>
      </c>
      <c r="L53" s="21">
        <v>0</v>
      </c>
      <c r="M53" s="10">
        <v>174661.22797720772</v>
      </c>
      <c r="N53" s="10">
        <v>4000000</v>
      </c>
      <c r="O53" s="10">
        <v>0</v>
      </c>
      <c r="P53" s="10">
        <v>718482.70566471701</v>
      </c>
      <c r="Q53" s="10">
        <v>0</v>
      </c>
      <c r="R53" s="10">
        <f t="shared" si="0"/>
        <v>14921805.212943286</v>
      </c>
    </row>
    <row r="54" spans="1:18" s="9" customFormat="1" ht="11.4" x14ac:dyDescent="0.2">
      <c r="A54" s="9" t="s">
        <v>47</v>
      </c>
      <c r="B54" s="10">
        <v>0</v>
      </c>
      <c r="C54" s="10">
        <v>0</v>
      </c>
      <c r="D54" s="10">
        <v>1887056.5386264599</v>
      </c>
      <c r="E54" s="10">
        <v>196061.93213972379</v>
      </c>
      <c r="F54" s="10">
        <v>26007.775885018491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21">
        <v>0</v>
      </c>
      <c r="M54" s="10">
        <v>126518.21058470673</v>
      </c>
      <c r="N54" s="10">
        <v>1000000</v>
      </c>
      <c r="O54" s="10">
        <v>0</v>
      </c>
      <c r="P54" s="10">
        <v>0</v>
      </c>
      <c r="Q54" s="10">
        <v>0</v>
      </c>
      <c r="R54" s="10">
        <f t="shared" si="0"/>
        <v>3235644.4572359086</v>
      </c>
    </row>
    <row r="55" spans="1:18" s="9" customFormat="1" ht="11.4" x14ac:dyDescent="0.2">
      <c r="A55" s="9" t="s">
        <v>48</v>
      </c>
      <c r="B55" s="10">
        <v>3740445.1891596876</v>
      </c>
      <c r="C55" s="10">
        <v>758844.54320952098</v>
      </c>
      <c r="D55" s="10">
        <v>174078945.1245715</v>
      </c>
      <c r="E55" s="10">
        <v>6638339.6370319286</v>
      </c>
      <c r="F55" s="10">
        <v>880581.19005745219</v>
      </c>
      <c r="G55" s="10">
        <v>18032716.074450273</v>
      </c>
      <c r="H55" s="10">
        <v>434889.12010740791</v>
      </c>
      <c r="I55" s="10">
        <v>1509874.5025000002</v>
      </c>
      <c r="J55" s="10">
        <v>0</v>
      </c>
      <c r="K55" s="10">
        <v>3779549.6831116448</v>
      </c>
      <c r="L55" s="21">
        <v>1106398.6045546385</v>
      </c>
      <c r="M55" s="10">
        <v>10273807.788216284</v>
      </c>
      <c r="N55" s="10">
        <v>4000000</v>
      </c>
      <c r="O55" s="10">
        <v>519068.46671700233</v>
      </c>
      <c r="P55" s="10">
        <v>10257573.768591115</v>
      </c>
      <c r="Q55" s="10">
        <v>0</v>
      </c>
      <c r="R55" s="10">
        <f t="shared" si="0"/>
        <v>236011033.6922785</v>
      </c>
    </row>
    <row r="56" spans="1:18" s="9" customFormat="1" ht="11.4" x14ac:dyDescent="0.2">
      <c r="A56" s="9" t="s">
        <v>49</v>
      </c>
      <c r="B56" s="10">
        <v>3399825.8631934477</v>
      </c>
      <c r="C56" s="10">
        <v>685111.88249377278</v>
      </c>
      <c r="D56" s="10">
        <v>199274703.64686257</v>
      </c>
      <c r="E56" s="10">
        <v>8209490.3369583804</v>
      </c>
      <c r="F56" s="10">
        <v>1088995.6172709749</v>
      </c>
      <c r="G56" s="10">
        <v>15722276.802834012</v>
      </c>
      <c r="H56" s="10">
        <v>332997.25156199542</v>
      </c>
      <c r="I56" s="10">
        <v>0</v>
      </c>
      <c r="J56" s="10">
        <v>2338373.6024577813</v>
      </c>
      <c r="K56" s="10">
        <v>84040957.550057843</v>
      </c>
      <c r="L56" s="21">
        <v>24601558.964651555</v>
      </c>
      <c r="M56" s="10">
        <v>13793572.784560531</v>
      </c>
      <c r="N56" s="10">
        <v>4000000</v>
      </c>
      <c r="O56" s="10">
        <v>1286435.0339469456</v>
      </c>
      <c r="P56" s="10">
        <v>9469225.5694479123</v>
      </c>
      <c r="Q56" s="10">
        <v>0</v>
      </c>
      <c r="R56" s="10">
        <f t="shared" si="0"/>
        <v>368243524.9062978</v>
      </c>
    </row>
    <row r="57" spans="1:18" s="9" customFormat="1" ht="11.4" x14ac:dyDescent="0.2">
      <c r="A57" s="9" t="s">
        <v>50</v>
      </c>
      <c r="B57" s="10">
        <v>607905.73664016253</v>
      </c>
      <c r="C57" s="10">
        <v>158737.66030524482</v>
      </c>
      <c r="D57" s="10">
        <v>12481967.844353121</v>
      </c>
      <c r="E57" s="10">
        <v>2831604.6947978493</v>
      </c>
      <c r="F57" s="10">
        <v>375614.68202193553</v>
      </c>
      <c r="G57" s="10">
        <v>9722084.0441440158</v>
      </c>
      <c r="H57" s="10">
        <v>271171.71695333801</v>
      </c>
      <c r="I57" s="10">
        <v>2484071.7902000002</v>
      </c>
      <c r="J57" s="10">
        <v>0</v>
      </c>
      <c r="K57" s="10">
        <v>923348.15055405174</v>
      </c>
      <c r="L57" s="21">
        <v>270294.30904319999</v>
      </c>
      <c r="M57" s="10">
        <v>891231.19315790141</v>
      </c>
      <c r="N57" s="10">
        <v>4000000</v>
      </c>
      <c r="O57" s="10">
        <v>480497.11374605272</v>
      </c>
      <c r="P57" s="10">
        <v>2020613.0049471073</v>
      </c>
      <c r="Q57" s="10">
        <v>0</v>
      </c>
      <c r="R57" s="10">
        <f t="shared" si="0"/>
        <v>37519141.940863982</v>
      </c>
    </row>
    <row r="58" spans="1:18" s="9" customFormat="1" ht="11.4" x14ac:dyDescent="0.2">
      <c r="A58" s="9" t="s">
        <v>51</v>
      </c>
      <c r="B58" s="10">
        <v>1964081.9169381941</v>
      </c>
      <c r="C58" s="10">
        <v>431247.27081972192</v>
      </c>
      <c r="D58" s="10">
        <v>63368114.770387396</v>
      </c>
      <c r="E58" s="10">
        <v>6498035.6913489532</v>
      </c>
      <c r="F58" s="10">
        <v>861969.75674511411</v>
      </c>
      <c r="G58" s="10">
        <v>19582006.800328407</v>
      </c>
      <c r="H58" s="10">
        <v>448302.96691222209</v>
      </c>
      <c r="I58" s="10">
        <v>0</v>
      </c>
      <c r="J58" s="10">
        <v>2554781.9702676022</v>
      </c>
      <c r="K58" s="10">
        <v>1693992.2612973389</v>
      </c>
      <c r="L58" s="21">
        <v>495887.21300514974</v>
      </c>
      <c r="M58" s="10">
        <v>5269379.7933748234</v>
      </c>
      <c r="N58" s="10">
        <v>4000000</v>
      </c>
      <c r="O58" s="10">
        <v>591986.20063076925</v>
      </c>
      <c r="P58" s="10">
        <v>6820885.1152706901</v>
      </c>
      <c r="Q58" s="10">
        <v>0</v>
      </c>
      <c r="R58" s="10">
        <f t="shared" si="0"/>
        <v>114580671.72732639</v>
      </c>
    </row>
    <row r="59" spans="1:18" s="9" customFormat="1" ht="11.4" x14ac:dyDescent="0.2">
      <c r="A59" s="9" t="s">
        <v>52</v>
      </c>
      <c r="B59" s="10">
        <v>607907.03610882966</v>
      </c>
      <c r="C59" s="10">
        <v>158737.66030524482</v>
      </c>
      <c r="D59" s="10">
        <v>2720544.5884593064</v>
      </c>
      <c r="E59" s="10">
        <v>618704.42678477766</v>
      </c>
      <c r="F59" s="10">
        <v>82071.648969673348</v>
      </c>
      <c r="G59" s="10">
        <v>8498190.4973610155</v>
      </c>
      <c r="H59" s="10">
        <v>158405.10720566622</v>
      </c>
      <c r="I59" s="10">
        <v>0</v>
      </c>
      <c r="J59" s="10">
        <v>173951.94808958692</v>
      </c>
      <c r="K59" s="10">
        <v>0</v>
      </c>
      <c r="L59" s="21">
        <v>0</v>
      </c>
      <c r="M59" s="10">
        <v>242647.81983567</v>
      </c>
      <c r="N59" s="10">
        <v>4000000</v>
      </c>
      <c r="O59" s="10">
        <v>0</v>
      </c>
      <c r="P59" s="10">
        <v>679289.58111898543</v>
      </c>
      <c r="Q59" s="10">
        <v>0</v>
      </c>
      <c r="R59" s="10">
        <f t="shared" si="0"/>
        <v>17940450.314238757</v>
      </c>
    </row>
    <row r="60" spans="1:18" s="14" customFormat="1" ht="12" thickBot="1" x14ac:dyDescent="0.25">
      <c r="A60" s="11" t="s">
        <v>143</v>
      </c>
      <c r="B60" s="12">
        <f t="shared" ref="B60:F60" si="1">SUM(B3:B59)</f>
        <v>151976580.99999991</v>
      </c>
      <c r="C60" s="12">
        <f t="shared" si="1"/>
        <v>31747525.999999963</v>
      </c>
      <c r="D60" s="12">
        <f t="shared" si="1"/>
        <v>6282163924.999999</v>
      </c>
      <c r="E60" s="12">
        <f t="shared" si="1"/>
        <v>369390859</v>
      </c>
      <c r="F60" s="12">
        <f t="shared" si="1"/>
        <v>48999999.999999978</v>
      </c>
      <c r="G60" s="12">
        <f t="shared" ref="G60:H60" si="2">SUM(G3:G59)</f>
        <v>780772098.102</v>
      </c>
      <c r="H60" s="12">
        <f t="shared" si="2"/>
        <v>17491976.058000002</v>
      </c>
      <c r="I60" s="12">
        <f t="shared" ref="I60" si="3">SUM(I3:I59)</f>
        <v>26258687</v>
      </c>
      <c r="J60" s="12">
        <f t="shared" ref="J60" si="4">SUM(J3:J59)</f>
        <v>35011582</v>
      </c>
      <c r="K60" s="12">
        <f t="shared" ref="K60:L60" si="5">SUM(K3:K59)</f>
        <v>3180372944.0000005</v>
      </c>
      <c r="L60" s="12">
        <f t="shared" si="5"/>
        <v>930999999.99999976</v>
      </c>
      <c r="M60" s="12">
        <f t="shared" ref="M60:N60" si="6">SUM(M3:M59)</f>
        <v>393462712.07250005</v>
      </c>
      <c r="N60" s="12">
        <f t="shared" si="6"/>
        <v>206000000</v>
      </c>
      <c r="O60" s="12">
        <f t="shared" ref="O60" si="7">SUM(O3:O59)</f>
        <v>48062162.000000007</v>
      </c>
      <c r="P60" s="12">
        <f t="shared" ref="P60" si="8">SUM(P3:P59)</f>
        <v>392752679.99999994</v>
      </c>
      <c r="Q60" s="12">
        <f t="shared" ref="Q60" si="9">SUM(Q3:Q59)</f>
        <v>348290112</v>
      </c>
      <c r="R60" s="13">
        <f>SUM(B60:Q60)</f>
        <v>13243753844.2325</v>
      </c>
    </row>
    <row r="61" spans="1:18" s="14" customFormat="1" ht="12" thickTop="1" x14ac:dyDescent="0.2">
      <c r="A61" s="15" t="s">
        <v>83</v>
      </c>
      <c r="B61" s="14">
        <v>763701</v>
      </c>
      <c r="C61" s="14">
        <v>159535</v>
      </c>
      <c r="D61" s="16">
        <v>48062162</v>
      </c>
      <c r="E61" s="16">
        <v>1856235</v>
      </c>
      <c r="F61" s="16">
        <v>1000000</v>
      </c>
      <c r="G61" s="16">
        <v>4376446</v>
      </c>
      <c r="H61" s="16">
        <v>0</v>
      </c>
      <c r="I61" s="16">
        <v>0</v>
      </c>
      <c r="J61" s="16">
        <v>0</v>
      </c>
      <c r="K61" s="16">
        <v>35155282</v>
      </c>
      <c r="L61" s="16">
        <v>19000000</v>
      </c>
      <c r="M61" s="16">
        <v>4529945</v>
      </c>
      <c r="N61" s="16">
        <v>0</v>
      </c>
      <c r="O61" s="16">
        <v>0</v>
      </c>
      <c r="P61" s="16">
        <v>0</v>
      </c>
      <c r="Q61" s="16">
        <v>0</v>
      </c>
      <c r="R61" s="17">
        <f t="shared" ref="R61:R63" si="10">SUM(B61:Q61)</f>
        <v>114903306</v>
      </c>
    </row>
    <row r="62" spans="1:18" s="14" customFormat="1" ht="11.4" x14ac:dyDescent="0.2">
      <c r="A62" s="15" t="s">
        <v>175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2625868.6646843399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7">
        <f t="shared" si="10"/>
        <v>2625868.6646843399</v>
      </c>
    </row>
    <row r="63" spans="1:18" s="40" customFormat="1" ht="12.6" thickBot="1" x14ac:dyDescent="0.3">
      <c r="A63" s="18" t="s">
        <v>145</v>
      </c>
      <c r="B63" s="39">
        <f t="shared" ref="B63:Q63" si="11">+B60+B61+B62</f>
        <v>152740281.99999991</v>
      </c>
      <c r="C63" s="39">
        <f t="shared" si="11"/>
        <v>31907060.999999963</v>
      </c>
      <c r="D63" s="39">
        <f t="shared" si="11"/>
        <v>6330226086.999999</v>
      </c>
      <c r="E63" s="39">
        <f t="shared" si="11"/>
        <v>371247094</v>
      </c>
      <c r="F63" s="39">
        <f t="shared" si="11"/>
        <v>49999999.999999978</v>
      </c>
      <c r="G63" s="39">
        <f t="shared" si="11"/>
        <v>785148544.102</v>
      </c>
      <c r="H63" s="39">
        <f t="shared" si="11"/>
        <v>20117844.722684342</v>
      </c>
      <c r="I63" s="39">
        <f t="shared" si="11"/>
        <v>26258687</v>
      </c>
      <c r="J63" s="39">
        <f t="shared" si="11"/>
        <v>35011582</v>
      </c>
      <c r="K63" s="39">
        <f t="shared" si="11"/>
        <v>3215528226.0000005</v>
      </c>
      <c r="L63" s="39">
        <f t="shared" si="11"/>
        <v>949999999.99999976</v>
      </c>
      <c r="M63" s="39">
        <f t="shared" si="11"/>
        <v>397992657.07250005</v>
      </c>
      <c r="N63" s="39">
        <f t="shared" si="11"/>
        <v>206000000</v>
      </c>
      <c r="O63" s="39">
        <f t="shared" si="11"/>
        <v>48062162.000000007</v>
      </c>
      <c r="P63" s="39">
        <f t="shared" si="11"/>
        <v>392752679.99999994</v>
      </c>
      <c r="Q63" s="39">
        <f t="shared" si="11"/>
        <v>348290112</v>
      </c>
      <c r="R63" s="39">
        <f t="shared" si="10"/>
        <v>13361283018.897184</v>
      </c>
    </row>
    <row r="64" spans="1:18" s="9" customFormat="1" ht="12" thickTop="1" x14ac:dyDescent="0.2">
      <c r="B64" s="10"/>
      <c r="M64" s="10"/>
    </row>
    <row r="65" spans="1:18" s="9" customFormat="1" ht="11.4" x14ac:dyDescent="0.2">
      <c r="B65" s="10"/>
      <c r="R65" s="10"/>
    </row>
    <row r="66" spans="1:18" s="9" customFormat="1" ht="11.4" x14ac:dyDescent="0.2">
      <c r="B66" s="10"/>
    </row>
    <row r="67" spans="1:18" s="9" customFormat="1" ht="11.4" x14ac:dyDescent="0.2">
      <c r="B67" s="10"/>
    </row>
    <row r="68" spans="1:18" s="9" customFormat="1" ht="12" x14ac:dyDescent="0.25">
      <c r="A68" s="24" t="s">
        <v>157</v>
      </c>
      <c r="B68" s="10"/>
    </row>
    <row r="69" spans="1:18" s="9" customFormat="1" ht="11.4" x14ac:dyDescent="0.2">
      <c r="A69" s="9" t="s">
        <v>173</v>
      </c>
      <c r="B69" s="10"/>
      <c r="R69" s="22">
        <v>13157184</v>
      </c>
    </row>
    <row r="70" spans="1:18" s="9" customFormat="1" ht="11.4" x14ac:dyDescent="0.2">
      <c r="A70" s="9" t="s">
        <v>147</v>
      </c>
      <c r="B70" s="10"/>
      <c r="R70" s="22">
        <v>30000000</v>
      </c>
    </row>
    <row r="71" spans="1:18" s="9" customFormat="1" ht="11.4" x14ac:dyDescent="0.2">
      <c r="A71" s="9" t="s">
        <v>144</v>
      </c>
      <c r="B71" s="10"/>
      <c r="R71" s="22">
        <v>4605014</v>
      </c>
    </row>
    <row r="72" spans="1:18" s="9" customFormat="1" ht="11.4" x14ac:dyDescent="0.2">
      <c r="A72" s="9" t="s">
        <v>148</v>
      </c>
      <c r="B72" s="10"/>
      <c r="R72" s="22">
        <v>8752896</v>
      </c>
    </row>
    <row r="73" spans="1:18" s="9" customFormat="1" ht="11.4" x14ac:dyDescent="0.2">
      <c r="A73" s="9" t="s">
        <v>149</v>
      </c>
      <c r="B73" s="10"/>
      <c r="R73" s="22">
        <v>36840115</v>
      </c>
    </row>
    <row r="74" spans="1:18" s="9" customFormat="1" ht="11.4" x14ac:dyDescent="0.2">
      <c r="A74" s="9" t="s">
        <v>150</v>
      </c>
      <c r="B74" s="10"/>
      <c r="R74" s="22">
        <v>11841465</v>
      </c>
    </row>
    <row r="75" spans="1:18" s="9" customFormat="1" ht="11.4" x14ac:dyDescent="0.2">
      <c r="A75" s="9" t="s">
        <v>153</v>
      </c>
      <c r="B75" s="10"/>
      <c r="R75" s="22">
        <v>5000000</v>
      </c>
    </row>
    <row r="76" spans="1:18" s="9" customFormat="1" ht="11.4" x14ac:dyDescent="0.2">
      <c r="A76" s="9" t="s">
        <v>154</v>
      </c>
      <c r="B76" s="10"/>
      <c r="R76" s="22">
        <v>5262874</v>
      </c>
    </row>
    <row r="77" spans="1:18" s="9" customFormat="1" ht="11.4" x14ac:dyDescent="0.2">
      <c r="A77" s="9" t="s">
        <v>171</v>
      </c>
      <c r="B77" s="10"/>
      <c r="R77" s="22">
        <v>447257433</v>
      </c>
    </row>
    <row r="78" spans="1:18" s="9" customFormat="1" ht="11.4" x14ac:dyDescent="0.2">
      <c r="A78" s="9" t="s">
        <v>169</v>
      </c>
      <c r="B78" s="10"/>
      <c r="R78" s="36">
        <v>300000000</v>
      </c>
    </row>
    <row r="79" spans="1:18" s="9" customFormat="1" ht="11.4" x14ac:dyDescent="0.2">
      <c r="A79" s="9" t="s">
        <v>170</v>
      </c>
      <c r="B79" s="10"/>
      <c r="R79" s="36">
        <v>131000000</v>
      </c>
    </row>
    <row r="80" spans="1:18" s="9" customFormat="1" ht="12" x14ac:dyDescent="0.25">
      <c r="A80" s="25" t="s">
        <v>145</v>
      </c>
      <c r="B80" s="10"/>
      <c r="R80" s="23">
        <f>SUM(R69:R79)</f>
        <v>993716981</v>
      </c>
    </row>
    <row r="81" spans="1:18" s="9" customFormat="1" ht="11.4" x14ac:dyDescent="0.2">
      <c r="B81" s="10"/>
      <c r="R81" s="22"/>
    </row>
    <row r="82" spans="1:18" s="9" customFormat="1" ht="12" x14ac:dyDescent="0.25">
      <c r="A82" s="24" t="s">
        <v>183</v>
      </c>
      <c r="B82" s="10"/>
      <c r="R82" s="22"/>
    </row>
    <row r="83" spans="1:18" s="9" customFormat="1" ht="11.4" x14ac:dyDescent="0.2">
      <c r="A83" s="9" t="s">
        <v>182</v>
      </c>
      <c r="B83" s="10"/>
      <c r="R83" s="22">
        <v>3000000000</v>
      </c>
    </row>
    <row r="84" spans="1:18" s="9" customFormat="1" ht="11.4" x14ac:dyDescent="0.2">
      <c r="A84" s="9" t="s">
        <v>184</v>
      </c>
      <c r="B84" s="10"/>
      <c r="R84" s="22">
        <v>150000000</v>
      </c>
    </row>
    <row r="85" spans="1:18" s="9" customFormat="1" ht="12" x14ac:dyDescent="0.25">
      <c r="A85" s="25" t="s">
        <v>145</v>
      </c>
      <c r="B85" s="10"/>
      <c r="R85" s="23">
        <f>SUM(R83:R84)</f>
        <v>3150000000</v>
      </c>
    </row>
    <row r="86" spans="1:18" s="9" customFormat="1" ht="11.4" x14ac:dyDescent="0.2">
      <c r="B86" s="10"/>
      <c r="R86" s="22"/>
    </row>
    <row r="87" spans="1:18" s="9" customFormat="1" ht="12" x14ac:dyDescent="0.25">
      <c r="A87" s="24" t="s">
        <v>185</v>
      </c>
      <c r="B87" s="10"/>
      <c r="R87" s="22"/>
    </row>
    <row r="88" spans="1:18" s="9" customFormat="1" ht="11.4" x14ac:dyDescent="0.2">
      <c r="A88" s="9" t="s">
        <v>156</v>
      </c>
      <c r="B88" s="10"/>
      <c r="R88" s="22">
        <v>1050000000</v>
      </c>
    </row>
    <row r="89" spans="1:18" s="9" customFormat="1" ht="11.4" x14ac:dyDescent="0.2">
      <c r="A89" s="9" t="s">
        <v>182</v>
      </c>
      <c r="B89" s="10"/>
      <c r="R89" s="22">
        <v>1600000000</v>
      </c>
    </row>
    <row r="90" spans="1:18" s="9" customFormat="1" ht="11.4" x14ac:dyDescent="0.2">
      <c r="A90" s="9" t="s">
        <v>186</v>
      </c>
      <c r="B90" s="10"/>
      <c r="R90" s="22">
        <v>350000000</v>
      </c>
    </row>
    <row r="91" spans="1:18" s="9" customFormat="1" ht="11.4" x14ac:dyDescent="0.2">
      <c r="A91" s="9" t="s">
        <v>187</v>
      </c>
      <c r="B91" s="10"/>
      <c r="R91" s="22">
        <v>50000000</v>
      </c>
    </row>
    <row r="92" spans="1:18" s="9" customFormat="1" ht="11.4" x14ac:dyDescent="0.2">
      <c r="A92" s="9" t="s">
        <v>188</v>
      </c>
      <c r="B92" s="10"/>
      <c r="R92" s="22">
        <v>200000000</v>
      </c>
    </row>
    <row r="93" spans="1:18" s="9" customFormat="1" ht="12" x14ac:dyDescent="0.25">
      <c r="A93" s="25" t="s">
        <v>145</v>
      </c>
      <c r="B93" s="10"/>
      <c r="R93" s="23">
        <f>SUM(R88:R92)</f>
        <v>3250000000</v>
      </c>
    </row>
    <row r="94" spans="1:18" s="9" customFormat="1" ht="11.4" x14ac:dyDescent="0.2">
      <c r="B94" s="10"/>
      <c r="R94" s="22"/>
    </row>
    <row r="95" spans="1:18" s="9" customFormat="1" ht="12" x14ac:dyDescent="0.25">
      <c r="A95" s="25" t="s">
        <v>166</v>
      </c>
      <c r="B95" s="10"/>
      <c r="R95" s="23">
        <f>R63+R80+R85+R93</f>
        <v>20754999999.897186</v>
      </c>
    </row>
    <row r="96" spans="1:18" s="9" customFormat="1" ht="11.4" x14ac:dyDescent="0.2">
      <c r="B96" s="10"/>
      <c r="R96" s="22"/>
    </row>
    <row r="97" spans="1:2" s="9" customFormat="1" x14ac:dyDescent="0.3">
      <c r="A97" t="s">
        <v>174</v>
      </c>
      <c r="B97" s="10"/>
    </row>
    <row r="98" spans="1:2" s="9" customFormat="1" ht="11.4" x14ac:dyDescent="0.2">
      <c r="B98" s="10"/>
    </row>
    <row r="99" spans="1:2" s="9" customFormat="1" ht="11.4" x14ac:dyDescent="0.2">
      <c r="B99" s="10"/>
    </row>
    <row r="100" spans="1:2" s="9" customFormat="1" ht="11.4" x14ac:dyDescent="0.2">
      <c r="B100" s="10"/>
    </row>
    <row r="101" spans="1:2" s="9" customFormat="1" ht="11.4" x14ac:dyDescent="0.2">
      <c r="B101" s="10"/>
    </row>
    <row r="102" spans="1:2" s="9" customFormat="1" ht="11.4" x14ac:dyDescent="0.2">
      <c r="B102" s="10"/>
    </row>
    <row r="103" spans="1:2" s="9" customFormat="1" ht="11.4" x14ac:dyDescent="0.2">
      <c r="B103" s="10"/>
    </row>
    <row r="104" spans="1:2" s="9" customFormat="1" ht="11.4" x14ac:dyDescent="0.2">
      <c r="B104" s="10"/>
    </row>
    <row r="105" spans="1:2" s="9" customFormat="1" ht="11.4" x14ac:dyDescent="0.2">
      <c r="B105" s="10"/>
    </row>
    <row r="106" spans="1:2" s="9" customFormat="1" ht="11.4" x14ac:dyDescent="0.2">
      <c r="B106" s="10"/>
    </row>
    <row r="107" spans="1:2" s="9" customFormat="1" ht="11.4" x14ac:dyDescent="0.2">
      <c r="B107" s="10"/>
    </row>
    <row r="108" spans="1:2" s="9" customFormat="1" ht="11.4" x14ac:dyDescent="0.2">
      <c r="B108" s="10"/>
    </row>
    <row r="109" spans="1:2" s="9" customFormat="1" ht="11.4" x14ac:dyDescent="0.2">
      <c r="B109" s="10"/>
    </row>
    <row r="110" spans="1:2" s="9" customFormat="1" ht="11.4" x14ac:dyDescent="0.2">
      <c r="B110" s="10"/>
    </row>
    <row r="111" spans="1:2" s="9" customFormat="1" ht="11.4" x14ac:dyDescent="0.2">
      <c r="B111" s="10"/>
    </row>
    <row r="112" spans="1:2" s="9" customFormat="1" ht="11.4" x14ac:dyDescent="0.2">
      <c r="B112" s="10"/>
    </row>
    <row r="113" spans="2:2" s="9" customFormat="1" ht="11.4" x14ac:dyDescent="0.2">
      <c r="B113" s="10"/>
    </row>
    <row r="114" spans="2:2" s="9" customFormat="1" ht="11.4" x14ac:dyDescent="0.2">
      <c r="B114" s="10"/>
    </row>
    <row r="115" spans="2:2" s="9" customFormat="1" ht="11.4" x14ac:dyDescent="0.2">
      <c r="B115" s="10"/>
    </row>
    <row r="116" spans="2:2" s="9" customFormat="1" ht="11.4" x14ac:dyDescent="0.2">
      <c r="B116" s="10"/>
    </row>
    <row r="117" spans="2:2" s="9" customFormat="1" ht="11.4" x14ac:dyDescent="0.2">
      <c r="B117" s="10"/>
    </row>
    <row r="118" spans="2:2" s="9" customFormat="1" ht="11.4" x14ac:dyDescent="0.2">
      <c r="B118" s="10"/>
    </row>
    <row r="119" spans="2:2" s="9" customFormat="1" ht="11.4" x14ac:dyDescent="0.2">
      <c r="B119" s="10"/>
    </row>
    <row r="120" spans="2:2" s="9" customFormat="1" ht="11.4" x14ac:dyDescent="0.2">
      <c r="B120" s="10"/>
    </row>
    <row r="121" spans="2:2" s="9" customFormat="1" ht="11.4" x14ac:dyDescent="0.2">
      <c r="B121" s="10"/>
    </row>
    <row r="122" spans="2:2" s="9" customFormat="1" ht="11.4" x14ac:dyDescent="0.2">
      <c r="B122" s="10"/>
    </row>
    <row r="123" spans="2:2" s="9" customFormat="1" ht="11.4" x14ac:dyDescent="0.2">
      <c r="B123" s="10"/>
    </row>
    <row r="124" spans="2:2" s="9" customFormat="1" ht="11.4" x14ac:dyDescent="0.2">
      <c r="B124" s="10"/>
    </row>
    <row r="125" spans="2:2" s="9" customFormat="1" ht="11.4" x14ac:dyDescent="0.2">
      <c r="B125" s="10"/>
    </row>
    <row r="126" spans="2:2" s="9" customFormat="1" ht="11.4" x14ac:dyDescent="0.2">
      <c r="B126" s="10"/>
    </row>
    <row r="127" spans="2:2" s="9" customFormat="1" ht="11.4" x14ac:dyDescent="0.2">
      <c r="B127" s="10"/>
    </row>
    <row r="128" spans="2:2" s="9" customFormat="1" ht="11.4" x14ac:dyDescent="0.2">
      <c r="B128" s="10"/>
    </row>
    <row r="129" spans="2:2" s="9" customFormat="1" ht="11.4" x14ac:dyDescent="0.2">
      <c r="B129" s="10"/>
    </row>
    <row r="130" spans="2:2" s="9" customFormat="1" ht="11.4" x14ac:dyDescent="0.2">
      <c r="B130" s="10"/>
    </row>
    <row r="131" spans="2:2" s="9" customFormat="1" ht="11.4" x14ac:dyDescent="0.2">
      <c r="B131" s="10"/>
    </row>
    <row r="132" spans="2:2" s="9" customFormat="1" ht="11.4" x14ac:dyDescent="0.2">
      <c r="B132" s="10"/>
    </row>
    <row r="133" spans="2:2" s="9" customFormat="1" ht="11.4" x14ac:dyDescent="0.2">
      <c r="B133" s="10"/>
    </row>
    <row r="134" spans="2:2" s="9" customFormat="1" ht="11.4" x14ac:dyDescent="0.2">
      <c r="B134" s="10"/>
    </row>
    <row r="135" spans="2:2" s="9" customFormat="1" ht="11.4" x14ac:dyDescent="0.2">
      <c r="B135" s="10"/>
    </row>
    <row r="136" spans="2:2" s="9" customFormat="1" ht="11.4" x14ac:dyDescent="0.2">
      <c r="B136" s="10"/>
    </row>
    <row r="137" spans="2:2" s="9" customFormat="1" ht="11.4" x14ac:dyDescent="0.2">
      <c r="B137" s="10"/>
    </row>
    <row r="138" spans="2:2" s="9" customFormat="1" ht="11.4" x14ac:dyDescent="0.2">
      <c r="B138" s="10"/>
    </row>
    <row r="139" spans="2:2" s="9" customFormat="1" ht="11.4" x14ac:dyDescent="0.2">
      <c r="B139" s="10"/>
    </row>
    <row r="140" spans="2:2" s="9" customFormat="1" ht="11.4" x14ac:dyDescent="0.2">
      <c r="B140" s="10"/>
    </row>
    <row r="141" spans="2:2" s="9" customFormat="1" ht="11.4" x14ac:dyDescent="0.2">
      <c r="B141" s="10"/>
    </row>
    <row r="142" spans="2:2" s="9" customFormat="1" ht="11.4" x14ac:dyDescent="0.2">
      <c r="B142" s="10"/>
    </row>
    <row r="143" spans="2:2" s="9" customFormat="1" ht="11.4" x14ac:dyDescent="0.2">
      <c r="B143" s="10"/>
    </row>
    <row r="144" spans="2:2" s="9" customFormat="1" ht="11.4" x14ac:dyDescent="0.2">
      <c r="B144" s="10"/>
    </row>
    <row r="145" spans="2:2" s="9" customFormat="1" ht="11.4" x14ac:dyDescent="0.2">
      <c r="B145" s="10"/>
    </row>
    <row r="146" spans="2:2" s="9" customFormat="1" ht="11.4" x14ac:dyDescent="0.2">
      <c r="B146" s="10"/>
    </row>
    <row r="147" spans="2:2" s="9" customFormat="1" ht="11.4" x14ac:dyDescent="0.2">
      <c r="B147" s="10"/>
    </row>
    <row r="148" spans="2:2" s="9" customFormat="1" ht="11.4" x14ac:dyDescent="0.2">
      <c r="B148" s="10"/>
    </row>
    <row r="149" spans="2:2" s="9" customFormat="1" ht="11.4" x14ac:dyDescent="0.2">
      <c r="B149" s="10"/>
    </row>
    <row r="150" spans="2:2" s="9" customFormat="1" ht="11.4" x14ac:dyDescent="0.2">
      <c r="B150" s="10"/>
    </row>
    <row r="151" spans="2:2" s="9" customFormat="1" ht="11.4" x14ac:dyDescent="0.2">
      <c r="B151" s="10"/>
    </row>
    <row r="152" spans="2:2" s="9" customFormat="1" ht="11.4" x14ac:dyDescent="0.2">
      <c r="B152" s="10"/>
    </row>
    <row r="153" spans="2:2" s="9" customFormat="1" ht="11.4" x14ac:dyDescent="0.2">
      <c r="B153" s="10"/>
    </row>
    <row r="154" spans="2:2" s="9" customFormat="1" ht="11.4" x14ac:dyDescent="0.2">
      <c r="B154" s="10"/>
    </row>
    <row r="155" spans="2:2" s="9" customFormat="1" ht="11.4" x14ac:dyDescent="0.2">
      <c r="B155" s="10"/>
    </row>
    <row r="156" spans="2:2" s="9" customFormat="1" ht="11.4" x14ac:dyDescent="0.2">
      <c r="B156" s="10"/>
    </row>
    <row r="157" spans="2:2" s="9" customFormat="1" ht="11.4" x14ac:dyDescent="0.2">
      <c r="B157" s="10"/>
    </row>
    <row r="158" spans="2:2" s="9" customFormat="1" ht="11.4" x14ac:dyDescent="0.2">
      <c r="B158" s="10"/>
    </row>
    <row r="159" spans="2:2" s="9" customFormat="1" ht="11.4" x14ac:dyDescent="0.2">
      <c r="B159" s="10"/>
    </row>
    <row r="160" spans="2:2" s="9" customFormat="1" ht="11.4" x14ac:dyDescent="0.2">
      <c r="B160" s="10"/>
    </row>
    <row r="161" spans="2:2" s="9" customFormat="1" ht="11.4" x14ac:dyDescent="0.2">
      <c r="B161" s="10"/>
    </row>
    <row r="162" spans="2:2" s="9" customFormat="1" ht="11.4" x14ac:dyDescent="0.2">
      <c r="B162" s="10"/>
    </row>
    <row r="163" spans="2:2" s="9" customFormat="1" ht="11.4" x14ac:dyDescent="0.2">
      <c r="B163" s="10"/>
    </row>
    <row r="164" spans="2:2" s="9" customFormat="1" ht="11.4" x14ac:dyDescent="0.2">
      <c r="B164" s="10"/>
    </row>
    <row r="165" spans="2:2" s="9" customFormat="1" ht="11.4" x14ac:dyDescent="0.2">
      <c r="B165" s="10"/>
    </row>
    <row r="166" spans="2:2" s="9" customFormat="1" ht="11.4" x14ac:dyDescent="0.2">
      <c r="B166" s="10"/>
    </row>
    <row r="167" spans="2:2" s="9" customFormat="1" ht="11.4" x14ac:dyDescent="0.2">
      <c r="B167" s="10"/>
    </row>
    <row r="168" spans="2:2" s="9" customFormat="1" ht="11.4" x14ac:dyDescent="0.2">
      <c r="B168" s="10"/>
    </row>
    <row r="169" spans="2:2" s="9" customFormat="1" ht="11.4" x14ac:dyDescent="0.2">
      <c r="B169" s="10"/>
    </row>
    <row r="170" spans="2:2" s="9" customFormat="1" ht="11.4" x14ac:dyDescent="0.2">
      <c r="B170" s="10"/>
    </row>
    <row r="171" spans="2:2" s="9" customFormat="1" ht="11.4" x14ac:dyDescent="0.2">
      <c r="B171" s="10"/>
    </row>
    <row r="172" spans="2:2" s="9" customFormat="1" ht="11.4" x14ac:dyDescent="0.2">
      <c r="B172" s="10"/>
    </row>
    <row r="173" spans="2:2" s="9" customFormat="1" ht="11.4" x14ac:dyDescent="0.2">
      <c r="B173" s="10"/>
    </row>
    <row r="174" spans="2:2" s="9" customFormat="1" ht="11.4" x14ac:dyDescent="0.2">
      <c r="B174" s="10"/>
    </row>
    <row r="175" spans="2:2" s="9" customFormat="1" ht="11.4" x14ac:dyDescent="0.2">
      <c r="B175" s="10"/>
    </row>
    <row r="176" spans="2:2" s="9" customFormat="1" ht="11.4" x14ac:dyDescent="0.2">
      <c r="B176" s="10"/>
    </row>
    <row r="177" spans="2:2" s="9" customFormat="1" ht="11.4" x14ac:dyDescent="0.2">
      <c r="B177" s="10"/>
    </row>
    <row r="178" spans="2:2" s="9" customFormat="1" ht="11.4" x14ac:dyDescent="0.2">
      <c r="B178" s="10"/>
    </row>
    <row r="179" spans="2:2" s="9" customFormat="1" ht="11.4" x14ac:dyDescent="0.2">
      <c r="B179" s="10"/>
    </row>
    <row r="180" spans="2:2" s="9" customFormat="1" ht="11.4" x14ac:dyDescent="0.2">
      <c r="B180" s="10"/>
    </row>
    <row r="181" spans="2:2" s="9" customFormat="1" ht="11.4" x14ac:dyDescent="0.2">
      <c r="B181" s="10"/>
    </row>
    <row r="182" spans="2:2" s="9" customFormat="1" ht="11.4" x14ac:dyDescent="0.2">
      <c r="B182" s="10"/>
    </row>
    <row r="183" spans="2:2" s="9" customFormat="1" ht="11.4" x14ac:dyDescent="0.2">
      <c r="B183" s="10"/>
    </row>
    <row r="184" spans="2:2" s="9" customFormat="1" ht="11.4" x14ac:dyDescent="0.2">
      <c r="B184" s="10"/>
    </row>
    <row r="185" spans="2:2" s="9" customFormat="1" ht="11.4" x14ac:dyDescent="0.2">
      <c r="B185" s="10"/>
    </row>
    <row r="186" spans="2:2" s="9" customFormat="1" ht="11.4" x14ac:dyDescent="0.2">
      <c r="B186" s="10"/>
    </row>
    <row r="187" spans="2:2" s="9" customFormat="1" ht="11.4" x14ac:dyDescent="0.2">
      <c r="B187" s="10"/>
    </row>
    <row r="188" spans="2:2" s="9" customFormat="1" ht="11.4" x14ac:dyDescent="0.2">
      <c r="B188" s="10"/>
    </row>
    <row r="189" spans="2:2" s="9" customFormat="1" ht="11.4" x14ac:dyDescent="0.2">
      <c r="B189" s="10"/>
    </row>
    <row r="190" spans="2:2" s="9" customFormat="1" ht="11.4" x14ac:dyDescent="0.2">
      <c r="B190" s="10"/>
    </row>
    <row r="191" spans="2:2" s="9" customFormat="1" ht="11.4" x14ac:dyDescent="0.2">
      <c r="B191" s="10"/>
    </row>
    <row r="192" spans="2:2" s="9" customFormat="1" ht="11.4" x14ac:dyDescent="0.2">
      <c r="B192" s="10"/>
    </row>
    <row r="193" spans="2:2" s="9" customFormat="1" ht="11.4" x14ac:dyDescent="0.2">
      <c r="B193" s="10"/>
    </row>
    <row r="194" spans="2:2" s="9" customFormat="1" ht="11.4" x14ac:dyDescent="0.2">
      <c r="B194" s="10"/>
    </row>
    <row r="195" spans="2:2" s="9" customFormat="1" ht="11.4" x14ac:dyDescent="0.2">
      <c r="B195" s="10"/>
    </row>
    <row r="196" spans="2:2" s="9" customFormat="1" ht="11.4" x14ac:dyDescent="0.2">
      <c r="B196" s="10"/>
    </row>
    <row r="197" spans="2:2" s="9" customFormat="1" ht="11.4" x14ac:dyDescent="0.2">
      <c r="B197" s="10"/>
    </row>
    <row r="198" spans="2:2" s="9" customFormat="1" ht="11.4" x14ac:dyDescent="0.2">
      <c r="B198" s="10"/>
    </row>
    <row r="199" spans="2:2" s="9" customFormat="1" ht="11.4" x14ac:dyDescent="0.2">
      <c r="B199" s="10"/>
    </row>
    <row r="200" spans="2:2" s="9" customFormat="1" ht="11.4" x14ac:dyDescent="0.2">
      <c r="B200" s="10"/>
    </row>
    <row r="201" spans="2:2" s="9" customFormat="1" ht="11.4" x14ac:dyDescent="0.2">
      <c r="B201" s="10"/>
    </row>
    <row r="202" spans="2:2" s="9" customFormat="1" ht="11.4" x14ac:dyDescent="0.2">
      <c r="B202" s="10"/>
    </row>
    <row r="203" spans="2:2" s="9" customFormat="1" ht="11.4" x14ac:dyDescent="0.2">
      <c r="B203" s="10"/>
    </row>
    <row r="204" spans="2:2" s="9" customFormat="1" ht="11.4" x14ac:dyDescent="0.2">
      <c r="B204" s="10"/>
    </row>
    <row r="205" spans="2:2" s="9" customFormat="1" ht="11.4" x14ac:dyDescent="0.2">
      <c r="B205" s="10"/>
    </row>
    <row r="206" spans="2:2" s="9" customFormat="1" ht="11.4" x14ac:dyDescent="0.2">
      <c r="B206" s="10"/>
    </row>
    <row r="207" spans="2:2" s="9" customFormat="1" ht="11.4" x14ac:dyDescent="0.2">
      <c r="B207" s="10"/>
    </row>
    <row r="208" spans="2:2" s="9" customFormat="1" ht="11.4" x14ac:dyDescent="0.2">
      <c r="B208" s="10"/>
    </row>
    <row r="209" spans="2:2" s="9" customFormat="1" ht="11.4" x14ac:dyDescent="0.2">
      <c r="B209" s="10"/>
    </row>
    <row r="210" spans="2:2" s="9" customFormat="1" ht="11.4" x14ac:dyDescent="0.2">
      <c r="B210" s="10"/>
    </row>
    <row r="211" spans="2:2" s="9" customFormat="1" ht="11.4" x14ac:dyDescent="0.2">
      <c r="B211" s="10"/>
    </row>
    <row r="212" spans="2:2" s="9" customFormat="1" ht="11.4" x14ac:dyDescent="0.2">
      <c r="B212" s="10"/>
    </row>
    <row r="213" spans="2:2" s="9" customFormat="1" ht="11.4" x14ac:dyDescent="0.2">
      <c r="B213" s="10"/>
    </row>
    <row r="214" spans="2:2" s="9" customFormat="1" ht="11.4" x14ac:dyDescent="0.2">
      <c r="B214" s="10"/>
    </row>
    <row r="215" spans="2:2" s="9" customFormat="1" ht="11.4" x14ac:dyDescent="0.2">
      <c r="B215" s="10"/>
    </row>
    <row r="216" spans="2:2" s="9" customFormat="1" ht="11.4" x14ac:dyDescent="0.2">
      <c r="B216" s="10"/>
    </row>
    <row r="217" spans="2:2" s="9" customFormat="1" ht="11.4" x14ac:dyDescent="0.2">
      <c r="B217" s="10"/>
    </row>
    <row r="218" spans="2:2" s="9" customFormat="1" ht="11.4" x14ac:dyDescent="0.2">
      <c r="B218" s="10"/>
    </row>
    <row r="219" spans="2:2" s="9" customFormat="1" ht="11.4" x14ac:dyDescent="0.2">
      <c r="B219" s="10"/>
    </row>
    <row r="220" spans="2:2" s="9" customFormat="1" ht="11.4" x14ac:dyDescent="0.2">
      <c r="B220" s="10"/>
    </row>
    <row r="221" spans="2:2" s="9" customFormat="1" ht="11.4" x14ac:dyDescent="0.2">
      <c r="B221" s="10"/>
    </row>
    <row r="222" spans="2:2" s="9" customFormat="1" ht="11.4" x14ac:dyDescent="0.2">
      <c r="B222" s="10"/>
    </row>
    <row r="223" spans="2:2" s="9" customFormat="1" ht="11.4" x14ac:dyDescent="0.2">
      <c r="B223" s="10"/>
    </row>
    <row r="224" spans="2:2" s="9" customFormat="1" ht="11.4" x14ac:dyDescent="0.2">
      <c r="B224" s="10"/>
    </row>
    <row r="225" spans="2:2" s="9" customFormat="1" ht="11.4" x14ac:dyDescent="0.2">
      <c r="B225" s="10"/>
    </row>
    <row r="226" spans="2:2" s="9" customFormat="1" ht="11.4" x14ac:dyDescent="0.2">
      <c r="B226" s="10"/>
    </row>
    <row r="227" spans="2:2" s="9" customFormat="1" ht="11.4" x14ac:dyDescent="0.2">
      <c r="B227" s="10"/>
    </row>
    <row r="228" spans="2:2" s="9" customFormat="1" ht="11.4" x14ac:dyDescent="0.2">
      <c r="B228" s="10"/>
    </row>
    <row r="229" spans="2:2" s="9" customFormat="1" ht="11.4" x14ac:dyDescent="0.2">
      <c r="B229" s="10"/>
    </row>
    <row r="230" spans="2:2" s="9" customFormat="1" ht="11.4" x14ac:dyDescent="0.2">
      <c r="B230" s="10"/>
    </row>
    <row r="231" spans="2:2" s="9" customFormat="1" ht="11.4" x14ac:dyDescent="0.2">
      <c r="B231" s="10"/>
    </row>
    <row r="232" spans="2:2" s="9" customFormat="1" ht="11.4" x14ac:dyDescent="0.2">
      <c r="B232" s="10"/>
    </row>
    <row r="233" spans="2:2" s="9" customFormat="1" ht="11.4" x14ac:dyDescent="0.2">
      <c r="B233" s="10"/>
    </row>
    <row r="234" spans="2:2" s="9" customFormat="1" ht="11.4" x14ac:dyDescent="0.2">
      <c r="B234" s="10"/>
    </row>
    <row r="235" spans="2:2" s="9" customFormat="1" ht="11.4" x14ac:dyDescent="0.2">
      <c r="B235" s="10"/>
    </row>
    <row r="236" spans="2:2" s="9" customFormat="1" ht="11.4" x14ac:dyDescent="0.2">
      <c r="B236" s="10"/>
    </row>
    <row r="237" spans="2:2" s="9" customFormat="1" ht="11.4" x14ac:dyDescent="0.2">
      <c r="B237" s="10"/>
    </row>
    <row r="238" spans="2:2" s="9" customFormat="1" ht="11.4" x14ac:dyDescent="0.2">
      <c r="B238" s="10"/>
    </row>
    <row r="239" spans="2:2" s="9" customFormat="1" ht="11.4" x14ac:dyDescent="0.2">
      <c r="B239" s="10"/>
    </row>
    <row r="240" spans="2:2" s="9" customFormat="1" ht="11.4" x14ac:dyDescent="0.2">
      <c r="B240" s="10"/>
    </row>
    <row r="241" spans="2:2" s="9" customFormat="1" ht="11.4" x14ac:dyDescent="0.2">
      <c r="B241" s="10"/>
    </row>
    <row r="242" spans="2:2" s="9" customFormat="1" ht="11.4" x14ac:dyDescent="0.2">
      <c r="B242" s="10"/>
    </row>
    <row r="243" spans="2:2" s="9" customFormat="1" ht="11.4" x14ac:dyDescent="0.2">
      <c r="B243" s="10"/>
    </row>
  </sheetData>
  <phoneticPr fontId="9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6E2A5-5BB1-4548-A98A-2AD1226E2DE8}">
  <dimension ref="A1:R239"/>
  <sheetViews>
    <sheetView zoomScale="80" zoomScaleNormal="80" workbookViewId="0">
      <pane xSplit="2" topLeftCell="C1" activePane="topRight" state="frozen"/>
      <selection activeCell="A61" sqref="A61"/>
      <selection pane="topRight"/>
    </sheetView>
  </sheetViews>
  <sheetFormatPr defaultRowHeight="14.4" x14ac:dyDescent="0.3"/>
  <cols>
    <col min="1" max="1" width="17.44140625" bestFit="1" customWidth="1"/>
    <col min="2" max="2" width="25.21875" style="1" customWidth="1"/>
    <col min="3" max="3" width="15.21875" customWidth="1"/>
    <col min="4" max="4" width="15.6640625" bestFit="1" customWidth="1"/>
    <col min="5" max="5" width="30.5546875" customWidth="1"/>
    <col min="6" max="6" width="13.5546875" customWidth="1"/>
    <col min="7" max="8" width="15.21875" customWidth="1"/>
    <col min="9" max="9" width="18.5546875" customWidth="1"/>
    <col min="10" max="10" width="15" customWidth="1"/>
    <col min="11" max="11" width="14.21875" bestFit="1" customWidth="1"/>
    <col min="12" max="14" width="14.21875" customWidth="1"/>
    <col min="15" max="15" width="13.77734375" customWidth="1"/>
    <col min="16" max="16" width="13.5546875" customWidth="1"/>
    <col min="17" max="17" width="12.77734375" customWidth="1"/>
    <col min="18" max="18" width="17.21875" bestFit="1" customWidth="1"/>
  </cols>
  <sheetData>
    <row r="1" spans="1:18" x14ac:dyDescent="0.3">
      <c r="A1" s="2"/>
      <c r="B1" s="3" t="s">
        <v>57</v>
      </c>
      <c r="C1" s="3" t="s">
        <v>58</v>
      </c>
      <c r="D1" s="3" t="s">
        <v>59</v>
      </c>
      <c r="E1" s="3" t="s">
        <v>60</v>
      </c>
      <c r="F1" s="3" t="s">
        <v>60</v>
      </c>
      <c r="G1" s="3" t="s">
        <v>61</v>
      </c>
      <c r="H1" s="3" t="s">
        <v>176</v>
      </c>
      <c r="I1" s="3" t="s">
        <v>62</v>
      </c>
      <c r="J1" s="3" t="s">
        <v>63</v>
      </c>
      <c r="K1" s="3" t="s">
        <v>64</v>
      </c>
      <c r="L1" s="3" t="s">
        <v>64</v>
      </c>
      <c r="M1" s="3" t="s">
        <v>65</v>
      </c>
      <c r="N1" s="3" t="s">
        <v>65</v>
      </c>
      <c r="O1" s="3" t="s">
        <v>66</v>
      </c>
      <c r="P1" s="3" t="s">
        <v>67</v>
      </c>
      <c r="Q1" s="3" t="s">
        <v>67</v>
      </c>
      <c r="R1" s="4"/>
    </row>
    <row r="2" spans="1:18" x14ac:dyDescent="0.3">
      <c r="A2" s="5"/>
      <c r="B2" s="6" t="s">
        <v>68</v>
      </c>
      <c r="C2" s="6" t="s">
        <v>69</v>
      </c>
      <c r="D2" s="6" t="s">
        <v>70</v>
      </c>
      <c r="E2" s="6" t="s">
        <v>71</v>
      </c>
      <c r="F2" s="6"/>
      <c r="G2" s="6" t="s">
        <v>72</v>
      </c>
      <c r="H2" s="6"/>
      <c r="I2" s="6" t="s">
        <v>73</v>
      </c>
      <c r="J2" s="6" t="s">
        <v>74</v>
      </c>
      <c r="K2" s="6" t="s">
        <v>75</v>
      </c>
      <c r="L2" s="6"/>
      <c r="M2" s="6" t="s">
        <v>172</v>
      </c>
      <c r="N2" s="6" t="s">
        <v>178</v>
      </c>
      <c r="O2" s="6" t="s">
        <v>76</v>
      </c>
      <c r="P2" s="6"/>
      <c r="Q2" s="6"/>
      <c r="R2" s="6"/>
    </row>
    <row r="3" spans="1:18" ht="15" thickBot="1" x14ac:dyDescent="0.35">
      <c r="A3" s="7" t="s">
        <v>56</v>
      </c>
      <c r="B3" s="7" t="s">
        <v>77</v>
      </c>
      <c r="C3" s="7" t="s">
        <v>77</v>
      </c>
      <c r="D3" s="7" t="s">
        <v>78</v>
      </c>
      <c r="E3" s="7" t="s">
        <v>79</v>
      </c>
      <c r="F3" s="7" t="s">
        <v>181</v>
      </c>
      <c r="G3" s="7" t="s">
        <v>78</v>
      </c>
      <c r="H3" s="7" t="s">
        <v>177</v>
      </c>
      <c r="I3" s="7" t="s">
        <v>80</v>
      </c>
      <c r="J3" s="7" t="s">
        <v>78</v>
      </c>
      <c r="K3" s="7" t="s">
        <v>81</v>
      </c>
      <c r="L3" s="7" t="s">
        <v>181</v>
      </c>
      <c r="M3" s="7" t="s">
        <v>82</v>
      </c>
      <c r="N3" s="7" t="s">
        <v>179</v>
      </c>
      <c r="O3" s="7" t="s">
        <v>83</v>
      </c>
      <c r="P3" s="7" t="s">
        <v>84</v>
      </c>
      <c r="Q3" s="7" t="s">
        <v>85</v>
      </c>
      <c r="R3" s="8" t="s">
        <v>86</v>
      </c>
    </row>
    <row r="4" spans="1:18" s="9" customFormat="1" ht="11.4" x14ac:dyDescent="0.2">
      <c r="A4" s="9" t="s">
        <v>0</v>
      </c>
      <c r="B4" s="10">
        <v>1235523.8460957198</v>
      </c>
      <c r="C4" s="10">
        <v>322599.15697952692</v>
      </c>
      <c r="D4" s="10">
        <v>30635767.249103155</v>
      </c>
      <c r="E4" s="10">
        <v>6105096.274777039</v>
      </c>
      <c r="F4" s="10">
        <v>793273.70054942777</v>
      </c>
      <c r="G4" s="10">
        <v>19632821.831384055</v>
      </c>
      <c r="H4" s="10">
        <v>449281.87763124384</v>
      </c>
      <c r="I4" s="10">
        <v>6701814.5590240108</v>
      </c>
      <c r="J4" s="10">
        <v>25180.727048090026</v>
      </c>
      <c r="K4" s="10">
        <v>0</v>
      </c>
      <c r="L4" s="21">
        <v>0</v>
      </c>
      <c r="M4" s="10">
        <v>2677780.1202004314</v>
      </c>
      <c r="N4" s="10">
        <v>4000000</v>
      </c>
      <c r="O4" s="10">
        <v>0</v>
      </c>
      <c r="P4" s="10">
        <v>5871367.742164731</v>
      </c>
      <c r="Q4" s="10">
        <v>0</v>
      </c>
      <c r="R4" s="10">
        <f>SUM(B4:Q4)</f>
        <v>78450507.084957436</v>
      </c>
    </row>
    <row r="5" spans="1:18" s="9" customFormat="1" ht="11.4" x14ac:dyDescent="0.2">
      <c r="A5" s="9" t="s">
        <v>1</v>
      </c>
      <c r="B5" s="10">
        <v>620605.52429135039</v>
      </c>
      <c r="C5" s="10">
        <v>162053.85553616547</v>
      </c>
      <c r="D5" s="10">
        <v>22597756.131530419</v>
      </c>
      <c r="E5" s="10">
        <v>597015.35468411201</v>
      </c>
      <c r="F5" s="10">
        <v>77573.974001317561</v>
      </c>
      <c r="G5" s="10">
        <v>11419001.387887983</v>
      </c>
      <c r="H5" s="10">
        <v>157318.51548138633</v>
      </c>
      <c r="I5" s="10">
        <v>0</v>
      </c>
      <c r="J5" s="10">
        <v>733002.54175070347</v>
      </c>
      <c r="K5" s="10">
        <v>28820109.50288485</v>
      </c>
      <c r="L5" s="21">
        <v>8251028.3197461097</v>
      </c>
      <c r="M5" s="10">
        <v>654523.89453573804</v>
      </c>
      <c r="N5" s="10">
        <v>4000000</v>
      </c>
      <c r="O5" s="10">
        <v>0</v>
      </c>
      <c r="P5" s="10">
        <v>878269.69434083998</v>
      </c>
      <c r="Q5" s="10">
        <v>0</v>
      </c>
      <c r="R5" s="10">
        <f t="shared" ref="R5:R59" si="0">SUM(B5:Q5)</f>
        <v>78968258.696670979</v>
      </c>
    </row>
    <row r="6" spans="1:18" s="9" customFormat="1" ht="11.4" x14ac:dyDescent="0.2">
      <c r="A6" s="9" t="s">
        <v>55</v>
      </c>
      <c r="B6" s="10">
        <v>0</v>
      </c>
      <c r="C6" s="10">
        <v>0</v>
      </c>
      <c r="D6" s="10">
        <v>0</v>
      </c>
      <c r="E6" s="10">
        <v>15504.513799098715</v>
      </c>
      <c r="F6" s="10">
        <v>2014.5993581534276</v>
      </c>
      <c r="G6" s="10">
        <v>455538.65833838744</v>
      </c>
      <c r="H6" s="10">
        <v>23470.166556666489</v>
      </c>
      <c r="I6" s="10">
        <v>0</v>
      </c>
      <c r="J6" s="10">
        <v>0</v>
      </c>
      <c r="K6" s="10">
        <v>0</v>
      </c>
      <c r="L6" s="21">
        <v>0</v>
      </c>
      <c r="M6" s="10">
        <v>0</v>
      </c>
      <c r="N6" s="10">
        <v>1000000</v>
      </c>
      <c r="O6" s="10">
        <v>0</v>
      </c>
      <c r="P6" s="10">
        <v>0</v>
      </c>
      <c r="Q6" s="10">
        <v>0</v>
      </c>
      <c r="R6" s="10">
        <f t="shared" si="0"/>
        <v>1496527.938052306</v>
      </c>
    </row>
    <row r="7" spans="1:18" s="9" customFormat="1" ht="11.4" x14ac:dyDescent="0.2">
      <c r="A7" s="9" t="s">
        <v>2</v>
      </c>
      <c r="B7" s="10">
        <v>3560087.934039447</v>
      </c>
      <c r="C7" s="10">
        <v>710011.68844832527</v>
      </c>
      <c r="D7" s="10">
        <v>107142763.29760385</v>
      </c>
      <c r="E7" s="10">
        <v>8802526.7105505969</v>
      </c>
      <c r="F7" s="10">
        <v>1143767.8659897414</v>
      </c>
      <c r="G7" s="10">
        <v>15581653.810121465</v>
      </c>
      <c r="H7" s="10">
        <v>282009.17432601092</v>
      </c>
      <c r="I7" s="10">
        <v>0</v>
      </c>
      <c r="J7" s="10">
        <v>4017991.3192902408</v>
      </c>
      <c r="K7" s="10">
        <v>9020151.8923164699</v>
      </c>
      <c r="L7" s="21">
        <v>2582416.7999107963</v>
      </c>
      <c r="M7" s="10">
        <v>8913874.5659433063</v>
      </c>
      <c r="N7" s="10">
        <v>4000000</v>
      </c>
      <c r="O7" s="10">
        <v>1140010.5276675657</v>
      </c>
      <c r="P7" s="10">
        <v>9268264.7560890634</v>
      </c>
      <c r="Q7" s="10">
        <v>0</v>
      </c>
      <c r="R7" s="10">
        <f t="shared" si="0"/>
        <v>176165530.34229684</v>
      </c>
    </row>
    <row r="8" spans="1:18" s="9" customFormat="1" ht="11.4" x14ac:dyDescent="0.2">
      <c r="A8" s="9" t="s">
        <v>3</v>
      </c>
      <c r="B8" s="10">
        <v>621876.42235118884</v>
      </c>
      <c r="C8" s="10">
        <v>162053.85553616547</v>
      </c>
      <c r="D8" s="10">
        <v>16772321.610216677</v>
      </c>
      <c r="E8" s="10">
        <v>3509250.0073709241</v>
      </c>
      <c r="F8" s="10">
        <v>455979.0074075294</v>
      </c>
      <c r="G8" s="10">
        <v>15672405.360447213</v>
      </c>
      <c r="H8" s="10">
        <v>351294.80198565213</v>
      </c>
      <c r="I8" s="10">
        <v>0</v>
      </c>
      <c r="J8" s="10">
        <v>0</v>
      </c>
      <c r="K8" s="10">
        <v>399455.93394657818</v>
      </c>
      <c r="L8" s="21">
        <v>114361.79404029011</v>
      </c>
      <c r="M8" s="10">
        <v>1437331.7895433223</v>
      </c>
      <c r="N8" s="10">
        <v>4000000</v>
      </c>
      <c r="O8" s="10">
        <v>469957.86068289628</v>
      </c>
      <c r="P8" s="10">
        <v>3634038.6595141022</v>
      </c>
      <c r="Q8" s="10">
        <v>0</v>
      </c>
      <c r="R8" s="10">
        <f t="shared" si="0"/>
        <v>47600327.103042543</v>
      </c>
    </row>
    <row r="9" spans="1:18" s="9" customFormat="1" ht="11.4" x14ac:dyDescent="0.2">
      <c r="A9" s="9" t="s">
        <v>4</v>
      </c>
      <c r="B9" s="10">
        <v>23331666.615959492</v>
      </c>
      <c r="C9" s="10">
        <v>4657678.7057769708</v>
      </c>
      <c r="D9" s="10">
        <v>1103585070.0312128</v>
      </c>
      <c r="E9" s="10">
        <v>42194334.955100641</v>
      </c>
      <c r="F9" s="10">
        <v>5482576.3142084368</v>
      </c>
      <c r="G9" s="10">
        <v>34957007.75989984</v>
      </c>
      <c r="H9" s="10">
        <v>623164.57100936782</v>
      </c>
      <c r="I9" s="10">
        <v>0</v>
      </c>
      <c r="J9" s="10">
        <v>286640.89999923616</v>
      </c>
      <c r="K9" s="10">
        <v>508407252.52537453</v>
      </c>
      <c r="L9" s="21">
        <v>145554019.68102378</v>
      </c>
      <c r="M9" s="10">
        <v>73506229.334012046</v>
      </c>
      <c r="N9" s="10">
        <v>4000000</v>
      </c>
      <c r="O9" s="10">
        <v>6482123.9316693768</v>
      </c>
      <c r="P9" s="10">
        <v>48306280.093240254</v>
      </c>
      <c r="Q9" s="10">
        <v>0</v>
      </c>
      <c r="R9" s="10">
        <f t="shared" si="0"/>
        <v>2001374045.4184871</v>
      </c>
    </row>
    <row r="10" spans="1:18" s="9" customFormat="1" ht="11.4" x14ac:dyDescent="0.2">
      <c r="A10" s="9" t="s">
        <v>5</v>
      </c>
      <c r="B10" s="10">
        <v>2603941.4428640101</v>
      </c>
      <c r="C10" s="10">
        <v>536273.03574706137</v>
      </c>
      <c r="D10" s="10">
        <v>113097773.05877209</v>
      </c>
      <c r="E10" s="10">
        <v>5884070.7779197022</v>
      </c>
      <c r="F10" s="10">
        <v>764554.46240535798</v>
      </c>
      <c r="G10" s="10">
        <v>14875736.957794335</v>
      </c>
      <c r="H10" s="10">
        <v>266346.43030377239</v>
      </c>
      <c r="I10" s="10">
        <v>0</v>
      </c>
      <c r="J10" s="10">
        <v>80486.549048153407</v>
      </c>
      <c r="K10" s="10">
        <v>20969724.101612784</v>
      </c>
      <c r="L10" s="21">
        <v>6003509.3030308429</v>
      </c>
      <c r="M10" s="10">
        <v>7548538.551114249</v>
      </c>
      <c r="N10" s="10">
        <v>4000000</v>
      </c>
      <c r="O10" s="10">
        <v>1390632.7835313517</v>
      </c>
      <c r="P10" s="10">
        <v>7354802.2406522511</v>
      </c>
      <c r="Q10" s="10">
        <v>0</v>
      </c>
      <c r="R10" s="10">
        <f t="shared" si="0"/>
        <v>185376389.69479597</v>
      </c>
    </row>
    <row r="11" spans="1:18" s="9" customFormat="1" ht="11.4" x14ac:dyDescent="0.2">
      <c r="A11" s="9" t="s">
        <v>6</v>
      </c>
      <c r="B11" s="10">
        <v>1611034.4243001344</v>
      </c>
      <c r="C11" s="10">
        <v>420639.08506821876</v>
      </c>
      <c r="D11" s="10">
        <v>98908049.659358799</v>
      </c>
      <c r="E11" s="10">
        <v>4312825.2552404702</v>
      </c>
      <c r="F11" s="10">
        <v>560392.61234624579</v>
      </c>
      <c r="G11" s="10">
        <v>3632937.2673898879</v>
      </c>
      <c r="H11" s="10">
        <v>178244.22155900311</v>
      </c>
      <c r="I11" s="10">
        <v>0</v>
      </c>
      <c r="J11" s="10">
        <v>149521.82120989281</v>
      </c>
      <c r="K11" s="10">
        <v>75584599.077285901</v>
      </c>
      <c r="L11" s="21">
        <v>21639428.092859726</v>
      </c>
      <c r="M11" s="10">
        <v>4701228.4445261499</v>
      </c>
      <c r="N11" s="10">
        <v>4000000</v>
      </c>
      <c r="O11" s="10">
        <v>0</v>
      </c>
      <c r="P11" s="10">
        <v>4191895.687691458</v>
      </c>
      <c r="Q11" s="10">
        <v>34575652.570440412</v>
      </c>
      <c r="R11" s="10">
        <f t="shared" si="0"/>
        <v>254466448.21927628</v>
      </c>
    </row>
    <row r="12" spans="1:18" s="9" customFormat="1" ht="11.4" x14ac:dyDescent="0.2">
      <c r="A12" s="9" t="s">
        <v>7</v>
      </c>
      <c r="B12" s="10">
        <v>620605.52429135039</v>
      </c>
      <c r="C12" s="10">
        <v>162053.85553616547</v>
      </c>
      <c r="D12" s="10">
        <v>19632639.711180057</v>
      </c>
      <c r="E12" s="10">
        <v>612887.76340272627</v>
      </c>
      <c r="F12" s="10">
        <v>79636.376268889973</v>
      </c>
      <c r="G12" s="10">
        <v>2122277.7232226715</v>
      </c>
      <c r="H12" s="10">
        <v>141228.58896285307</v>
      </c>
      <c r="I12" s="10">
        <v>0</v>
      </c>
      <c r="J12" s="10">
        <v>0</v>
      </c>
      <c r="K12" s="10">
        <v>0</v>
      </c>
      <c r="L12" s="21">
        <v>0</v>
      </c>
      <c r="M12" s="10">
        <v>1038451.576202829</v>
      </c>
      <c r="N12" s="10">
        <v>4000000</v>
      </c>
      <c r="O12" s="10">
        <v>0</v>
      </c>
      <c r="P12" s="10">
        <v>1206331.6178111611</v>
      </c>
      <c r="Q12" s="10">
        <v>6775705.3239553366</v>
      </c>
      <c r="R12" s="10">
        <f t="shared" si="0"/>
        <v>36391818.060834043</v>
      </c>
    </row>
    <row r="13" spans="1:18" s="9" customFormat="1" ht="11.4" x14ac:dyDescent="0.2">
      <c r="A13" s="9" t="s">
        <v>8</v>
      </c>
      <c r="B13" s="10">
        <v>620605.52429135039</v>
      </c>
      <c r="C13" s="10">
        <v>162053.85553616547</v>
      </c>
      <c r="D13" s="10">
        <v>30612916.740400366</v>
      </c>
      <c r="E13" s="10">
        <v>4497474.1322407145</v>
      </c>
      <c r="F13" s="10">
        <v>584385.20662611723</v>
      </c>
      <c r="G13" s="10">
        <v>0</v>
      </c>
      <c r="H13" s="10">
        <v>0</v>
      </c>
      <c r="I13" s="10">
        <v>0</v>
      </c>
      <c r="J13" s="10">
        <v>0</v>
      </c>
      <c r="K13" s="10">
        <v>205264270.6470103</v>
      </c>
      <c r="L13" s="21">
        <v>58765958.697286114</v>
      </c>
      <c r="M13" s="10">
        <v>1479819.025923769</v>
      </c>
      <c r="N13" s="10">
        <v>1000000</v>
      </c>
      <c r="O13" s="10">
        <v>3876946.2719121161</v>
      </c>
      <c r="P13" s="10">
        <v>0</v>
      </c>
      <c r="Q13" s="10">
        <v>0</v>
      </c>
      <c r="R13" s="10">
        <f t="shared" si="0"/>
        <v>306864430.10122699</v>
      </c>
    </row>
    <row r="14" spans="1:18" s="9" customFormat="1" ht="11.4" x14ac:dyDescent="0.2">
      <c r="A14" s="9" t="s">
        <v>9</v>
      </c>
      <c r="B14" s="10">
        <v>11172475.456967779</v>
      </c>
      <c r="C14" s="10">
        <v>2280781.571622774</v>
      </c>
      <c r="D14" s="10">
        <v>336725075.00689542</v>
      </c>
      <c r="E14" s="10">
        <v>31074843.893833358</v>
      </c>
      <c r="F14" s="10">
        <v>4037750.6430981285</v>
      </c>
      <c r="G14" s="10">
        <v>19832137.594826169</v>
      </c>
      <c r="H14" s="10">
        <v>436092.51175858651</v>
      </c>
      <c r="I14" s="10">
        <v>0</v>
      </c>
      <c r="J14" s="10">
        <v>0</v>
      </c>
      <c r="K14" s="10">
        <v>57048693.641624838</v>
      </c>
      <c r="L14" s="21">
        <v>16332706.631326782</v>
      </c>
      <c r="M14" s="10">
        <v>26612702.572892249</v>
      </c>
      <c r="N14" s="10">
        <v>4000000</v>
      </c>
      <c r="O14" s="10">
        <v>1424472.0969322152</v>
      </c>
      <c r="P14" s="10">
        <v>27395509.660907835</v>
      </c>
      <c r="Q14" s="10">
        <v>0</v>
      </c>
      <c r="R14" s="10">
        <f t="shared" si="0"/>
        <v>538373241.28268611</v>
      </c>
    </row>
    <row r="15" spans="1:18" s="9" customFormat="1" ht="11.4" x14ac:dyDescent="0.2">
      <c r="A15" s="9" t="s">
        <v>10</v>
      </c>
      <c r="B15" s="10">
        <v>4411799.2394480072</v>
      </c>
      <c r="C15" s="10">
        <v>878780.40412194305</v>
      </c>
      <c r="D15" s="10">
        <v>127448290.62605758</v>
      </c>
      <c r="E15" s="10">
        <v>10177720.541457165</v>
      </c>
      <c r="F15" s="10">
        <v>1322455.482059455</v>
      </c>
      <c r="G15" s="10">
        <v>26695414.568376623</v>
      </c>
      <c r="H15" s="10">
        <v>576692.52960340353</v>
      </c>
      <c r="I15" s="10">
        <v>793494.8437884429</v>
      </c>
      <c r="J15" s="10">
        <v>0</v>
      </c>
      <c r="K15" s="10">
        <v>66676153.579951569</v>
      </c>
      <c r="L15" s="21">
        <v>19088991.680625282</v>
      </c>
      <c r="M15" s="10">
        <v>8860138.5621616505</v>
      </c>
      <c r="N15" s="10">
        <v>4000000</v>
      </c>
      <c r="O15" s="10">
        <v>1793955.1319301657</v>
      </c>
      <c r="P15" s="10">
        <v>13234048.611158822</v>
      </c>
      <c r="Q15" s="10">
        <v>0</v>
      </c>
      <c r="R15" s="10">
        <f t="shared" si="0"/>
        <v>285957935.80074012</v>
      </c>
    </row>
    <row r="16" spans="1:18" s="9" customFormat="1" ht="11.4" x14ac:dyDescent="0.2">
      <c r="A16" s="9" t="s">
        <v>53</v>
      </c>
      <c r="B16" s="10">
        <v>0</v>
      </c>
      <c r="C16" s="10">
        <v>0</v>
      </c>
      <c r="D16" s="10">
        <v>0</v>
      </c>
      <c r="E16" s="10">
        <v>58699.007896527321</v>
      </c>
      <c r="F16" s="10">
        <v>7627.1326637447446</v>
      </c>
      <c r="G16" s="10">
        <v>1141326.2609449094</v>
      </c>
      <c r="H16" s="10">
        <v>38187.553163415585</v>
      </c>
      <c r="I16" s="10">
        <v>0</v>
      </c>
      <c r="J16" s="10">
        <v>0</v>
      </c>
      <c r="K16" s="10">
        <v>0</v>
      </c>
      <c r="L16" s="21">
        <v>0</v>
      </c>
      <c r="M16" s="10">
        <v>0</v>
      </c>
      <c r="N16" s="10">
        <v>1000000</v>
      </c>
      <c r="O16" s="10">
        <v>0</v>
      </c>
      <c r="P16" s="10">
        <v>0</v>
      </c>
      <c r="Q16" s="10">
        <v>0</v>
      </c>
      <c r="R16" s="10">
        <f t="shared" si="0"/>
        <v>2245839.9546685973</v>
      </c>
    </row>
    <row r="17" spans="1:18" s="9" customFormat="1" ht="11.4" x14ac:dyDescent="0.2">
      <c r="A17" s="9" t="s">
        <v>11</v>
      </c>
      <c r="B17" s="10">
        <v>620605.52429135039</v>
      </c>
      <c r="C17" s="10">
        <v>162053.85553616547</v>
      </c>
      <c r="D17" s="10">
        <v>44060050.882131279</v>
      </c>
      <c r="E17" s="10">
        <v>1671990.3597902737</v>
      </c>
      <c r="F17" s="10">
        <v>217252.26274867193</v>
      </c>
      <c r="G17" s="10">
        <v>3191684.5704957219</v>
      </c>
      <c r="H17" s="10">
        <v>156432.82755194194</v>
      </c>
      <c r="I17" s="10">
        <v>0</v>
      </c>
      <c r="J17" s="10">
        <v>0</v>
      </c>
      <c r="K17" s="10">
        <v>1133657.846174422</v>
      </c>
      <c r="L17" s="21">
        <v>324559.56395429722</v>
      </c>
      <c r="M17" s="10">
        <v>3934681.1533671226</v>
      </c>
      <c r="N17" s="10">
        <v>4000000</v>
      </c>
      <c r="O17" s="10">
        <v>451327.66578564374</v>
      </c>
      <c r="P17" s="10">
        <v>1711091.9184904306</v>
      </c>
      <c r="Q17" s="10">
        <v>0</v>
      </c>
      <c r="R17" s="10">
        <f t="shared" si="0"/>
        <v>61635388.430317312</v>
      </c>
    </row>
    <row r="18" spans="1:18" s="9" customFormat="1" ht="11.4" x14ac:dyDescent="0.2">
      <c r="A18" s="9" t="s">
        <v>12</v>
      </c>
      <c r="B18" s="10">
        <v>620605.52429135039</v>
      </c>
      <c r="C18" s="10">
        <v>162053.85553616547</v>
      </c>
      <c r="D18" s="10">
        <v>14870396.374036377</v>
      </c>
      <c r="E18" s="10">
        <v>2134062.3842009576</v>
      </c>
      <c r="F18" s="10">
        <v>277292.19794822216</v>
      </c>
      <c r="G18" s="10">
        <v>10238225.99936711</v>
      </c>
      <c r="H18" s="10">
        <v>211356.10913343987</v>
      </c>
      <c r="I18" s="10">
        <v>0</v>
      </c>
      <c r="J18" s="10">
        <v>1769593.4550659275</v>
      </c>
      <c r="K18" s="10">
        <v>0</v>
      </c>
      <c r="L18" s="21">
        <v>0</v>
      </c>
      <c r="M18" s="10">
        <v>1326328.9348017392</v>
      </c>
      <c r="N18" s="10">
        <v>4000000</v>
      </c>
      <c r="O18" s="10">
        <v>0</v>
      </c>
      <c r="P18" s="10">
        <v>2276935.5927644819</v>
      </c>
      <c r="Q18" s="10">
        <v>0</v>
      </c>
      <c r="R18" s="10">
        <f t="shared" si="0"/>
        <v>37886850.427145772</v>
      </c>
    </row>
    <row r="19" spans="1:18" s="9" customFormat="1" ht="11.4" x14ac:dyDescent="0.2">
      <c r="A19" s="9" t="s">
        <v>13</v>
      </c>
      <c r="B19" s="10">
        <v>7396104.0215841662</v>
      </c>
      <c r="C19" s="10">
        <v>1423505.7979115401</v>
      </c>
      <c r="D19" s="10">
        <v>366578022.74441987</v>
      </c>
      <c r="E19" s="10">
        <v>13872816.743415626</v>
      </c>
      <c r="F19" s="10">
        <v>1802582.6587796572</v>
      </c>
      <c r="G19" s="10">
        <v>21115800.042665277</v>
      </c>
      <c r="H19" s="10">
        <v>465656.12003815366</v>
      </c>
      <c r="I19" s="10">
        <v>0</v>
      </c>
      <c r="J19" s="10">
        <v>0</v>
      </c>
      <c r="K19" s="10">
        <v>324972060.52732557</v>
      </c>
      <c r="L19" s="21">
        <v>93037597.786419064</v>
      </c>
      <c r="M19" s="10">
        <v>17531512.024667863</v>
      </c>
      <c r="N19" s="10">
        <v>4000000</v>
      </c>
      <c r="O19" s="10">
        <v>3613984.7345591174</v>
      </c>
      <c r="P19" s="10">
        <v>14798821.812605413</v>
      </c>
      <c r="Q19" s="10">
        <v>0</v>
      </c>
      <c r="R19" s="10">
        <f t="shared" si="0"/>
        <v>870608465.01439118</v>
      </c>
    </row>
    <row r="20" spans="1:18" s="9" customFormat="1" ht="11.4" x14ac:dyDescent="0.2">
      <c r="A20" s="9" t="s">
        <v>14</v>
      </c>
      <c r="B20" s="10">
        <v>2522098.5263654534</v>
      </c>
      <c r="C20" s="10">
        <v>532265.90026510961</v>
      </c>
      <c r="D20" s="10">
        <v>78050807.743186101</v>
      </c>
      <c r="E20" s="10">
        <v>6958929.2273834646</v>
      </c>
      <c r="F20" s="10">
        <v>904217.60634227784</v>
      </c>
      <c r="G20" s="10">
        <v>19900700.329672899</v>
      </c>
      <c r="H20" s="10">
        <v>476605.96679204784</v>
      </c>
      <c r="I20" s="10">
        <v>0</v>
      </c>
      <c r="J20" s="10">
        <v>0</v>
      </c>
      <c r="K20" s="10">
        <v>3495020.4181213342</v>
      </c>
      <c r="L20" s="21">
        <v>1000603.7286843257</v>
      </c>
      <c r="M20" s="10">
        <v>5329276.8307438046</v>
      </c>
      <c r="N20" s="10">
        <v>4000000</v>
      </c>
      <c r="O20" s="10">
        <v>0</v>
      </c>
      <c r="P20" s="10">
        <v>8123523.2618337385</v>
      </c>
      <c r="Q20" s="10">
        <v>0</v>
      </c>
      <c r="R20" s="10">
        <f t="shared" si="0"/>
        <v>131294049.53939055</v>
      </c>
    </row>
    <row r="21" spans="1:18" s="9" customFormat="1" ht="11.4" x14ac:dyDescent="0.2">
      <c r="A21" s="9" t="s">
        <v>15</v>
      </c>
      <c r="B21" s="10">
        <v>674249.89260626677</v>
      </c>
      <c r="C21" s="10">
        <v>176049.12890410639</v>
      </c>
      <c r="D21" s="10">
        <v>28440598.211796302</v>
      </c>
      <c r="E21" s="10">
        <v>3499125.9756509447</v>
      </c>
      <c r="F21" s="10">
        <v>454663.52805298293</v>
      </c>
      <c r="G21" s="10">
        <v>15702259.961188769</v>
      </c>
      <c r="H21" s="10">
        <v>353322.99758020305</v>
      </c>
      <c r="I21" s="10">
        <v>0</v>
      </c>
      <c r="J21" s="10">
        <v>0</v>
      </c>
      <c r="K21" s="10">
        <v>217497.8843290481</v>
      </c>
      <c r="L21" s="21">
        <v>62268.527188898974</v>
      </c>
      <c r="M21" s="10">
        <v>2228424.0290224147</v>
      </c>
      <c r="N21" s="10">
        <v>4000000</v>
      </c>
      <c r="O21" s="10">
        <v>0</v>
      </c>
      <c r="P21" s="10">
        <v>3801056.7789144153</v>
      </c>
      <c r="Q21" s="10">
        <v>0</v>
      </c>
      <c r="R21" s="10">
        <f t="shared" si="0"/>
        <v>59609516.91523435</v>
      </c>
    </row>
    <row r="22" spans="1:18" s="9" customFormat="1" ht="11.4" x14ac:dyDescent="0.2">
      <c r="A22" s="9" t="s">
        <v>16</v>
      </c>
      <c r="B22" s="10">
        <v>914295.73846799857</v>
      </c>
      <c r="C22" s="10">
        <v>198587.10030537436</v>
      </c>
      <c r="D22" s="10">
        <v>22714573.727641337</v>
      </c>
      <c r="E22" s="10">
        <v>2266321.624321118</v>
      </c>
      <c r="F22" s="10">
        <v>294477.47597167257</v>
      </c>
      <c r="G22" s="10">
        <v>14463938.533011112</v>
      </c>
      <c r="H22" s="10">
        <v>302909.08504386479</v>
      </c>
      <c r="I22" s="10">
        <v>0</v>
      </c>
      <c r="J22" s="10">
        <v>114407.05047145825</v>
      </c>
      <c r="K22" s="10">
        <v>0</v>
      </c>
      <c r="L22" s="21">
        <v>0</v>
      </c>
      <c r="M22" s="10">
        <v>1925760.2766714438</v>
      </c>
      <c r="N22" s="10">
        <v>4000000</v>
      </c>
      <c r="O22" s="10">
        <v>0</v>
      </c>
      <c r="P22" s="10">
        <v>3478250.3859612215</v>
      </c>
      <c r="Q22" s="10">
        <v>0</v>
      </c>
      <c r="R22" s="10">
        <f t="shared" si="0"/>
        <v>50673520.997866593</v>
      </c>
    </row>
    <row r="23" spans="1:18" s="9" customFormat="1" ht="11.4" x14ac:dyDescent="0.2">
      <c r="A23" s="9" t="s">
        <v>17</v>
      </c>
      <c r="B23" s="10">
        <v>1021007.3971687815</v>
      </c>
      <c r="C23" s="10">
        <v>246742.02799953983</v>
      </c>
      <c r="D23" s="10">
        <v>33826296.526225887</v>
      </c>
      <c r="E23" s="10">
        <v>4560197.7808121173</v>
      </c>
      <c r="F23" s="10">
        <v>592535.2862603676</v>
      </c>
      <c r="G23" s="10">
        <v>21460987.137520473</v>
      </c>
      <c r="H23" s="10">
        <v>464363.23392959358</v>
      </c>
      <c r="I23" s="10">
        <v>2364400.1764236712</v>
      </c>
      <c r="J23" s="10">
        <v>0</v>
      </c>
      <c r="K23" s="10">
        <v>0</v>
      </c>
      <c r="L23" s="21">
        <v>0</v>
      </c>
      <c r="M23" s="10">
        <v>2965160.7641754663</v>
      </c>
      <c r="N23" s="10">
        <v>4000000</v>
      </c>
      <c r="O23" s="10">
        <v>0</v>
      </c>
      <c r="P23" s="10">
        <v>5362281.3970811069</v>
      </c>
      <c r="Q23" s="10">
        <v>0</v>
      </c>
      <c r="R23" s="10">
        <f t="shared" si="0"/>
        <v>76863971.727596998</v>
      </c>
    </row>
    <row r="24" spans="1:18" s="9" customFormat="1" ht="11.4" x14ac:dyDescent="0.2">
      <c r="A24" s="9" t="s">
        <v>18</v>
      </c>
      <c r="B24" s="10">
        <v>1477336.7443746803</v>
      </c>
      <c r="C24" s="10">
        <v>385736.91026973631</v>
      </c>
      <c r="D24" s="10">
        <v>48306891.496430412</v>
      </c>
      <c r="E24" s="10">
        <v>5757545.4679859541</v>
      </c>
      <c r="F24" s="10">
        <v>748114.23012941843</v>
      </c>
      <c r="G24" s="10">
        <v>14657763.703847736</v>
      </c>
      <c r="H24" s="10">
        <v>349861.1752603632</v>
      </c>
      <c r="I24" s="10">
        <v>0</v>
      </c>
      <c r="J24" s="10">
        <v>0</v>
      </c>
      <c r="K24" s="10">
        <v>5837017.0442087622</v>
      </c>
      <c r="L24" s="21">
        <v>1671103.6416614067</v>
      </c>
      <c r="M24" s="10">
        <v>4070802.9671643302</v>
      </c>
      <c r="N24" s="10">
        <v>4000000</v>
      </c>
      <c r="O24" s="10">
        <v>602397.7858792789</v>
      </c>
      <c r="P24" s="10">
        <v>5565472.1288328767</v>
      </c>
      <c r="Q24" s="10">
        <v>0</v>
      </c>
      <c r="R24" s="10">
        <f t="shared" si="0"/>
        <v>93430043.296044976</v>
      </c>
    </row>
    <row r="25" spans="1:18" s="9" customFormat="1" ht="11.4" x14ac:dyDescent="0.2">
      <c r="A25" s="9" t="s">
        <v>19</v>
      </c>
      <c r="B25" s="10">
        <v>620605.52429135039</v>
      </c>
      <c r="C25" s="10">
        <v>162053.85553616547</v>
      </c>
      <c r="D25" s="10">
        <v>17401522.784508713</v>
      </c>
      <c r="E25" s="10">
        <v>1589331.3668019914</v>
      </c>
      <c r="F25" s="10">
        <v>206511.85796219727</v>
      </c>
      <c r="G25" s="10">
        <v>8994191.0881622192</v>
      </c>
      <c r="H25" s="10">
        <v>240338.32968911828</v>
      </c>
      <c r="I25" s="10">
        <v>0</v>
      </c>
      <c r="J25" s="10">
        <v>75687.398716635071</v>
      </c>
      <c r="K25" s="10">
        <v>10586500.265979322</v>
      </c>
      <c r="L25" s="21">
        <v>3030853.1477181162</v>
      </c>
      <c r="M25" s="10">
        <v>521112.56120034115</v>
      </c>
      <c r="N25" s="10">
        <v>4000000</v>
      </c>
      <c r="O25" s="10">
        <v>0</v>
      </c>
      <c r="P25" s="10">
        <v>1595514.2543470792</v>
      </c>
      <c r="Q25" s="10">
        <v>0</v>
      </c>
      <c r="R25" s="10">
        <f t="shared" si="0"/>
        <v>49024222.434913255</v>
      </c>
    </row>
    <row r="26" spans="1:18" s="9" customFormat="1" ht="11.4" x14ac:dyDescent="0.2">
      <c r="A26" s="9" t="s">
        <v>20</v>
      </c>
      <c r="B26" s="10">
        <v>3489668.50730422</v>
      </c>
      <c r="C26" s="10">
        <v>669096.33535867429</v>
      </c>
      <c r="D26" s="10">
        <v>176238308.29849988</v>
      </c>
      <c r="E26" s="10">
        <v>4984133.8498435188</v>
      </c>
      <c r="F26" s="10">
        <v>647619.97602460883</v>
      </c>
      <c r="G26" s="10">
        <v>6850760.2485657651</v>
      </c>
      <c r="H26" s="10">
        <v>236151.40264099595</v>
      </c>
      <c r="I26" s="10">
        <v>852470.81190785416</v>
      </c>
      <c r="J26" s="10">
        <v>0</v>
      </c>
      <c r="K26" s="10">
        <v>75776024.095975518</v>
      </c>
      <c r="L26" s="21">
        <v>21694231.993354876</v>
      </c>
      <c r="M26" s="10">
        <v>10232877.310619481</v>
      </c>
      <c r="N26" s="10">
        <v>4000000</v>
      </c>
      <c r="O26" s="10">
        <v>1285827.7605073049</v>
      </c>
      <c r="P26" s="10">
        <v>7333606.756754959</v>
      </c>
      <c r="Q26" s="10">
        <v>46679438.867135018</v>
      </c>
      <c r="R26" s="10">
        <f t="shared" si="0"/>
        <v>360970216.21449256</v>
      </c>
    </row>
    <row r="27" spans="1:18" s="9" customFormat="1" ht="11.4" x14ac:dyDescent="0.2">
      <c r="A27" s="9" t="s">
        <v>21</v>
      </c>
      <c r="B27" s="10">
        <v>4149009.8901020675</v>
      </c>
      <c r="C27" s="10">
        <v>820293.30405630893</v>
      </c>
      <c r="D27" s="10">
        <v>203581172.26838976</v>
      </c>
      <c r="E27" s="10">
        <v>8454570.6943727061</v>
      </c>
      <c r="F27" s="10">
        <v>1098555.7441560111</v>
      </c>
      <c r="G27" s="10">
        <v>4524361.8080254691</v>
      </c>
      <c r="H27" s="10">
        <v>191398.72117615657</v>
      </c>
      <c r="I27" s="10">
        <v>0</v>
      </c>
      <c r="J27" s="10">
        <v>41900.497459906022</v>
      </c>
      <c r="K27" s="10">
        <v>181794405.09497669</v>
      </c>
      <c r="L27" s="21">
        <v>52046673.8430041</v>
      </c>
      <c r="M27" s="10">
        <v>9126602.9688206166</v>
      </c>
      <c r="N27" s="10">
        <v>4000000</v>
      </c>
      <c r="O27" s="10">
        <v>2250612.0104222158</v>
      </c>
      <c r="P27" s="10">
        <v>8388020.0704526473</v>
      </c>
      <c r="Q27" s="10">
        <v>66342061.102310598</v>
      </c>
      <c r="R27" s="10">
        <f t="shared" si="0"/>
        <v>546809638.01772523</v>
      </c>
    </row>
    <row r="28" spans="1:18" s="9" customFormat="1" ht="11.4" x14ac:dyDescent="0.2">
      <c r="A28" s="9" t="s">
        <v>22</v>
      </c>
      <c r="B28" s="10">
        <v>4350801.4390394744</v>
      </c>
      <c r="C28" s="10">
        <v>910118.4806535875</v>
      </c>
      <c r="D28" s="10">
        <v>124559322.19997945</v>
      </c>
      <c r="E28" s="10">
        <v>12367519.619892905</v>
      </c>
      <c r="F28" s="10">
        <v>1606989.900556219</v>
      </c>
      <c r="G28" s="10">
        <v>26630226.684560612</v>
      </c>
      <c r="H28" s="10">
        <v>572454.01183575531</v>
      </c>
      <c r="I28" s="10">
        <v>0</v>
      </c>
      <c r="J28" s="10">
        <v>451337.37665098149</v>
      </c>
      <c r="K28" s="10">
        <v>1516687.8867683781</v>
      </c>
      <c r="L28" s="21">
        <v>434218.89207865292</v>
      </c>
      <c r="M28" s="10">
        <v>10682323.607720504</v>
      </c>
      <c r="N28" s="10">
        <v>4000000</v>
      </c>
      <c r="O28" s="10">
        <v>634544.37035557406</v>
      </c>
      <c r="P28" s="10">
        <v>11842486.547057621</v>
      </c>
      <c r="Q28" s="10">
        <v>0</v>
      </c>
      <c r="R28" s="10">
        <f t="shared" si="0"/>
        <v>200559031.01714969</v>
      </c>
    </row>
    <row r="29" spans="1:18" s="9" customFormat="1" ht="11.4" x14ac:dyDescent="0.2">
      <c r="A29" s="9" t="s">
        <v>23</v>
      </c>
      <c r="B29" s="10">
        <v>2248522.4629020323</v>
      </c>
      <c r="C29" s="10">
        <v>426751.26608902164</v>
      </c>
      <c r="D29" s="10">
        <v>87162941.699799016</v>
      </c>
      <c r="E29" s="10">
        <v>5509001.0655458551</v>
      </c>
      <c r="F29" s="10">
        <v>715819.28685570171</v>
      </c>
      <c r="G29" s="10">
        <v>19889551.915818661</v>
      </c>
      <c r="H29" s="10">
        <v>417173.88309637411</v>
      </c>
      <c r="I29" s="10">
        <v>0</v>
      </c>
      <c r="J29" s="10">
        <v>1894758.2232981846</v>
      </c>
      <c r="K29" s="10">
        <v>23879113.66086017</v>
      </c>
      <c r="L29" s="21">
        <v>6836450.55174868</v>
      </c>
      <c r="M29" s="10">
        <v>6467922.7464283947</v>
      </c>
      <c r="N29" s="10">
        <v>4000000</v>
      </c>
      <c r="O29" s="10">
        <v>829140.3518342505</v>
      </c>
      <c r="P29" s="10">
        <v>6905325.6936187698</v>
      </c>
      <c r="Q29" s="10">
        <v>0</v>
      </c>
      <c r="R29" s="10">
        <f t="shared" si="0"/>
        <v>167182472.80789512</v>
      </c>
    </row>
    <row r="30" spans="1:18" s="9" customFormat="1" ht="11.4" x14ac:dyDescent="0.2">
      <c r="A30" s="9" t="s">
        <v>24</v>
      </c>
      <c r="B30" s="10">
        <v>620605.52429135039</v>
      </c>
      <c r="C30" s="10">
        <v>162053.85553616547</v>
      </c>
      <c r="D30" s="10">
        <v>10745525.78247812</v>
      </c>
      <c r="E30" s="10">
        <v>2741121.8728465242</v>
      </c>
      <c r="F30" s="10">
        <v>356171.26968392526</v>
      </c>
      <c r="G30" s="10">
        <v>18060021.14875827</v>
      </c>
      <c r="H30" s="10">
        <v>405818.53895631572</v>
      </c>
      <c r="I30" s="10">
        <v>340452.17959841975</v>
      </c>
      <c r="J30" s="10">
        <v>834003.10594142543</v>
      </c>
      <c r="K30" s="10">
        <v>0</v>
      </c>
      <c r="L30" s="21">
        <v>0</v>
      </c>
      <c r="M30" s="10">
        <v>862103.47010315931</v>
      </c>
      <c r="N30" s="10">
        <v>4000000</v>
      </c>
      <c r="O30" s="10">
        <v>0</v>
      </c>
      <c r="P30" s="10">
        <v>3511938.5899509913</v>
      </c>
      <c r="Q30" s="10">
        <v>0</v>
      </c>
      <c r="R30" s="10">
        <f t="shared" si="0"/>
        <v>42639815.338144667</v>
      </c>
    </row>
    <row r="31" spans="1:18" s="9" customFormat="1" ht="11.4" x14ac:dyDescent="0.2">
      <c r="A31" s="9" t="s">
        <v>25</v>
      </c>
      <c r="B31" s="10">
        <v>2411464.064363061</v>
      </c>
      <c r="C31" s="10">
        <v>470317.41726463335</v>
      </c>
      <c r="D31" s="10">
        <v>63100301.824546136</v>
      </c>
      <c r="E31" s="10">
        <v>8188494.6032721177</v>
      </c>
      <c r="F31" s="10">
        <v>1063982.7978968141</v>
      </c>
      <c r="G31" s="10">
        <v>22552499.886878084</v>
      </c>
      <c r="H31" s="10">
        <v>469752.90505985147</v>
      </c>
      <c r="I31" s="10">
        <v>0</v>
      </c>
      <c r="J31" s="10">
        <v>0</v>
      </c>
      <c r="K31" s="10">
        <v>21095290.744127274</v>
      </c>
      <c r="L31" s="21">
        <v>6039458.0504387431</v>
      </c>
      <c r="M31" s="10">
        <v>4873996.4394583479</v>
      </c>
      <c r="N31" s="10">
        <v>4000000</v>
      </c>
      <c r="O31" s="10">
        <v>1320011.3865050494</v>
      </c>
      <c r="P31" s="10">
        <v>7344595.2295946274</v>
      </c>
      <c r="Q31" s="10">
        <v>0</v>
      </c>
      <c r="R31" s="10">
        <f t="shared" si="0"/>
        <v>142930165.34940472</v>
      </c>
    </row>
    <row r="32" spans="1:18" s="9" customFormat="1" ht="11.4" x14ac:dyDescent="0.2">
      <c r="A32" s="9" t="s">
        <v>26</v>
      </c>
      <c r="B32" s="10">
        <v>620605.52429135039</v>
      </c>
      <c r="C32" s="10">
        <v>162053.85553616547</v>
      </c>
      <c r="D32" s="10">
        <v>6728849.8566657724</v>
      </c>
      <c r="E32" s="10">
        <v>1248956.0387736</v>
      </c>
      <c r="F32" s="10">
        <v>162284.74279673363</v>
      </c>
      <c r="G32" s="10">
        <v>13730489.305055127</v>
      </c>
      <c r="H32" s="10">
        <v>204487.59853193496</v>
      </c>
      <c r="I32" s="10">
        <v>0</v>
      </c>
      <c r="J32" s="10">
        <v>2277742.2695072526</v>
      </c>
      <c r="K32" s="10">
        <v>0</v>
      </c>
      <c r="L32" s="21">
        <v>0</v>
      </c>
      <c r="M32" s="10">
        <v>466949.19173060043</v>
      </c>
      <c r="N32" s="10">
        <v>4000000</v>
      </c>
      <c r="O32" s="10">
        <v>0</v>
      </c>
      <c r="P32" s="10">
        <v>1321002.4662347338</v>
      </c>
      <c r="Q32" s="10">
        <v>0</v>
      </c>
      <c r="R32" s="10">
        <f t="shared" si="0"/>
        <v>30923420.849123269</v>
      </c>
    </row>
    <row r="33" spans="1:18" s="9" customFormat="1" ht="11.4" x14ac:dyDescent="0.2">
      <c r="A33" s="9" t="s">
        <v>54</v>
      </c>
      <c r="B33" s="10">
        <v>0</v>
      </c>
      <c r="C33" s="10">
        <v>0</v>
      </c>
      <c r="D33" s="10">
        <v>0</v>
      </c>
      <c r="E33" s="10">
        <v>12251.097378042121</v>
      </c>
      <c r="F33" s="10">
        <v>1591.8624236971248</v>
      </c>
      <c r="G33" s="10">
        <v>432713.74826694839</v>
      </c>
      <c r="H33" s="10">
        <v>23238.291784291549</v>
      </c>
      <c r="I33" s="10">
        <v>0</v>
      </c>
      <c r="J33" s="10">
        <v>0</v>
      </c>
      <c r="K33" s="10">
        <v>0</v>
      </c>
      <c r="L33" s="21">
        <v>0</v>
      </c>
      <c r="M33" s="10">
        <v>0</v>
      </c>
      <c r="N33" s="10">
        <v>1000000</v>
      </c>
      <c r="O33" s="10">
        <v>0</v>
      </c>
      <c r="P33" s="10">
        <v>0</v>
      </c>
      <c r="Q33" s="10">
        <v>0</v>
      </c>
      <c r="R33" s="10">
        <f t="shared" si="0"/>
        <v>1469794.9998529791</v>
      </c>
    </row>
    <row r="34" spans="1:18" s="9" customFormat="1" ht="11.4" x14ac:dyDescent="0.2">
      <c r="A34" s="9" t="s">
        <v>27</v>
      </c>
      <c r="B34" s="10">
        <v>620605.52429135039</v>
      </c>
      <c r="C34" s="10">
        <v>162053.85553616547</v>
      </c>
      <c r="D34" s="10">
        <v>14908665.402208351</v>
      </c>
      <c r="E34" s="10">
        <v>1876699.7316746516</v>
      </c>
      <c r="F34" s="10">
        <v>243851.44377105476</v>
      </c>
      <c r="G34" s="10">
        <v>10229407.845700895</v>
      </c>
      <c r="H34" s="10">
        <v>221051.33762018062</v>
      </c>
      <c r="I34" s="10">
        <v>0</v>
      </c>
      <c r="J34" s="10">
        <v>1364738.4807181123</v>
      </c>
      <c r="K34" s="10">
        <v>0</v>
      </c>
      <c r="L34" s="21">
        <v>0</v>
      </c>
      <c r="M34" s="10">
        <v>1352682.9660342056</v>
      </c>
      <c r="N34" s="10">
        <v>4000000</v>
      </c>
      <c r="O34" s="10">
        <v>0</v>
      </c>
      <c r="P34" s="10">
        <v>2362984.4032562827</v>
      </c>
      <c r="Q34" s="10">
        <v>0</v>
      </c>
      <c r="R34" s="10">
        <f t="shared" si="0"/>
        <v>37342740.990811251</v>
      </c>
    </row>
    <row r="35" spans="1:18" s="9" customFormat="1" ht="11.4" x14ac:dyDescent="0.2">
      <c r="A35" s="9" t="s">
        <v>28</v>
      </c>
      <c r="B35" s="10">
        <v>1712823.0112889539</v>
      </c>
      <c r="C35" s="10">
        <v>333131.80987850524</v>
      </c>
      <c r="D35" s="10">
        <v>59300638.653525814</v>
      </c>
      <c r="E35" s="10">
        <v>3356566.092731074</v>
      </c>
      <c r="F35" s="10">
        <v>436139.82248244807</v>
      </c>
      <c r="G35" s="10">
        <v>8569366.8653583899</v>
      </c>
      <c r="H35" s="10">
        <v>143833.21163518453</v>
      </c>
      <c r="I35" s="10">
        <v>0</v>
      </c>
      <c r="J35" s="10">
        <v>236799.90568241227</v>
      </c>
      <c r="K35" s="10">
        <v>3383479.6260967227</v>
      </c>
      <c r="L35" s="21">
        <v>968670.26214140723</v>
      </c>
      <c r="M35" s="10">
        <v>5018370.6127273347</v>
      </c>
      <c r="N35" s="10">
        <v>4000000</v>
      </c>
      <c r="O35" s="10">
        <v>0</v>
      </c>
      <c r="P35" s="10">
        <v>3925514.5693489499</v>
      </c>
      <c r="Q35" s="10">
        <v>0</v>
      </c>
      <c r="R35" s="10">
        <f t="shared" si="0"/>
        <v>91385334.442897186</v>
      </c>
    </row>
    <row r="36" spans="1:18" s="9" customFormat="1" ht="11.4" x14ac:dyDescent="0.2">
      <c r="A36" s="9" t="s">
        <v>29</v>
      </c>
      <c r="B36" s="10">
        <v>620605.52429135039</v>
      </c>
      <c r="C36" s="10">
        <v>162053.85553616547</v>
      </c>
      <c r="D36" s="10">
        <v>10879790.110124432</v>
      </c>
      <c r="E36" s="10">
        <v>1304221.8106399577</v>
      </c>
      <c r="F36" s="10">
        <v>169465.77342900602</v>
      </c>
      <c r="G36" s="10">
        <v>4932758.4738356248</v>
      </c>
      <c r="H36" s="10">
        <v>199672.08675552238</v>
      </c>
      <c r="I36" s="10">
        <v>0</v>
      </c>
      <c r="J36" s="10">
        <v>0</v>
      </c>
      <c r="K36" s="10">
        <v>0</v>
      </c>
      <c r="L36" s="21">
        <v>0</v>
      </c>
      <c r="M36" s="10">
        <v>792079.73708258115</v>
      </c>
      <c r="N36" s="10">
        <v>4000000</v>
      </c>
      <c r="O36" s="10">
        <v>0</v>
      </c>
      <c r="P36" s="10">
        <v>1635271.4558967191</v>
      </c>
      <c r="Q36" s="10">
        <v>0</v>
      </c>
      <c r="R36" s="10">
        <f t="shared" si="0"/>
        <v>24695918.82759136</v>
      </c>
    </row>
    <row r="37" spans="1:18" s="9" customFormat="1" ht="11.4" x14ac:dyDescent="0.2">
      <c r="A37" s="9" t="s">
        <v>30</v>
      </c>
      <c r="B37" s="10">
        <v>6002804.4164543608</v>
      </c>
      <c r="C37" s="10">
        <v>1125121.4710664635</v>
      </c>
      <c r="D37" s="10">
        <v>432997981.56376451</v>
      </c>
      <c r="E37" s="10">
        <v>1634572.6252833435</v>
      </c>
      <c r="F37" s="10">
        <v>212390.34028544714</v>
      </c>
      <c r="G37" s="10">
        <v>4752918.444553257</v>
      </c>
      <c r="H37" s="10">
        <v>198068.23900234702</v>
      </c>
      <c r="I37" s="10">
        <v>0</v>
      </c>
      <c r="J37" s="10">
        <v>0</v>
      </c>
      <c r="K37" s="10">
        <v>221548748.6740739</v>
      </c>
      <c r="L37" s="21">
        <v>63428109.705975808</v>
      </c>
      <c r="M37" s="10">
        <v>17999402.70605028</v>
      </c>
      <c r="N37" s="10">
        <v>4000000</v>
      </c>
      <c r="O37" s="10">
        <v>1833210.1602169478</v>
      </c>
      <c r="P37" s="10">
        <v>10531383.041246293</v>
      </c>
      <c r="Q37" s="10">
        <v>105735896.76477388</v>
      </c>
      <c r="R37" s="10">
        <f t="shared" si="0"/>
        <v>872000608.1527468</v>
      </c>
    </row>
    <row r="38" spans="1:18" s="9" customFormat="1" ht="11.4" x14ac:dyDescent="0.2">
      <c r="A38" s="9" t="s">
        <v>31</v>
      </c>
      <c r="B38" s="10">
        <v>620612.15737099457</v>
      </c>
      <c r="C38" s="10">
        <v>162053.85553616547</v>
      </c>
      <c r="D38" s="10">
        <v>32941869.123649489</v>
      </c>
      <c r="E38" s="10">
        <v>2582103.9085661652</v>
      </c>
      <c r="F38" s="10">
        <v>335509.06170209881</v>
      </c>
      <c r="G38" s="10">
        <v>14045403.19110777</v>
      </c>
      <c r="H38" s="10">
        <v>236402.97826505793</v>
      </c>
      <c r="I38" s="10">
        <v>0</v>
      </c>
      <c r="J38" s="10">
        <v>943256.67520479474</v>
      </c>
      <c r="K38" s="10">
        <v>10763610.229014108</v>
      </c>
      <c r="L38" s="21">
        <v>3081558.6017679661</v>
      </c>
      <c r="M38" s="10">
        <v>1821688.0553936376</v>
      </c>
      <c r="N38" s="10">
        <v>4000000</v>
      </c>
      <c r="O38" s="10">
        <v>0</v>
      </c>
      <c r="P38" s="10">
        <v>2498980.0901724692</v>
      </c>
      <c r="Q38" s="10">
        <v>0</v>
      </c>
      <c r="R38" s="10">
        <f t="shared" si="0"/>
        <v>74033047.927750707</v>
      </c>
    </row>
    <row r="39" spans="1:18" s="9" customFormat="1" ht="11.4" x14ac:dyDescent="0.2">
      <c r="A39" s="9" t="s">
        <v>32</v>
      </c>
      <c r="B39" s="10">
        <v>11335699.627621653</v>
      </c>
      <c r="C39" s="10">
        <v>2222263.5332041294</v>
      </c>
      <c r="D39" s="10">
        <v>810362794.06894994</v>
      </c>
      <c r="E39" s="10">
        <v>28912046.205659807</v>
      </c>
      <c r="F39" s="10">
        <v>3756724.6856983267</v>
      </c>
      <c r="G39" s="10">
        <v>25920451.103776168</v>
      </c>
      <c r="H39" s="10">
        <v>577624.56414077361</v>
      </c>
      <c r="I39" s="10">
        <v>268072.58236096043</v>
      </c>
      <c r="J39" s="10">
        <v>492890.51367779035</v>
      </c>
      <c r="K39" s="10">
        <v>903474423.6923455</v>
      </c>
      <c r="L39" s="21">
        <v>258659437.01309395</v>
      </c>
      <c r="M39" s="10">
        <v>35448448.692125827</v>
      </c>
      <c r="N39" s="10">
        <v>4000000</v>
      </c>
      <c r="O39" s="10">
        <v>5115721.9351283908</v>
      </c>
      <c r="P39" s="10">
        <v>22969559.501731437</v>
      </c>
      <c r="Q39" s="10">
        <v>83564690.416353583</v>
      </c>
      <c r="R39" s="10">
        <f t="shared" si="0"/>
        <v>2197080848.1358681</v>
      </c>
    </row>
    <row r="40" spans="1:18" s="9" customFormat="1" ht="11.4" x14ac:dyDescent="0.2">
      <c r="A40" s="9" t="s">
        <v>33</v>
      </c>
      <c r="B40" s="10">
        <v>3053888.4408362103</v>
      </c>
      <c r="C40" s="10">
        <v>725968.45339714759</v>
      </c>
      <c r="D40" s="10">
        <v>96325923.936223134</v>
      </c>
      <c r="E40" s="10">
        <v>10953941.409862522</v>
      </c>
      <c r="F40" s="10">
        <v>1423314.7597857665</v>
      </c>
      <c r="G40" s="10">
        <v>33313130.779887445</v>
      </c>
      <c r="H40" s="10">
        <v>711239.70879966044</v>
      </c>
      <c r="I40" s="10">
        <v>1943526.222116963</v>
      </c>
      <c r="J40" s="10">
        <v>726931.28548526776</v>
      </c>
      <c r="K40" s="10">
        <v>3279003.3602385987</v>
      </c>
      <c r="L40" s="21">
        <v>938759.17683044903</v>
      </c>
      <c r="M40" s="10">
        <v>8101308.3133738777</v>
      </c>
      <c r="N40" s="10">
        <v>4000000</v>
      </c>
      <c r="O40" s="10">
        <v>836984.91223117267</v>
      </c>
      <c r="P40" s="10">
        <v>13099651.853725009</v>
      </c>
      <c r="Q40" s="10">
        <v>0</v>
      </c>
      <c r="R40" s="10">
        <f t="shared" si="0"/>
        <v>179433572.61279324</v>
      </c>
    </row>
    <row r="41" spans="1:18" s="9" customFormat="1" ht="11.4" x14ac:dyDescent="0.2">
      <c r="A41" s="9" t="s">
        <v>34</v>
      </c>
      <c r="B41" s="10">
        <v>620605.52429135039</v>
      </c>
      <c r="C41" s="10">
        <v>162053.85553616547</v>
      </c>
      <c r="D41" s="10">
        <v>6315307.4990406958</v>
      </c>
      <c r="E41" s="10">
        <v>866777.88611484284</v>
      </c>
      <c r="F41" s="10">
        <v>112625.92272516506</v>
      </c>
      <c r="G41" s="10">
        <v>6906376.0414085761</v>
      </c>
      <c r="H41" s="10">
        <v>158602.61415969743</v>
      </c>
      <c r="I41" s="10">
        <v>0</v>
      </c>
      <c r="J41" s="10">
        <v>935538.07079845062</v>
      </c>
      <c r="K41" s="10">
        <v>0</v>
      </c>
      <c r="L41" s="21">
        <v>0</v>
      </c>
      <c r="M41" s="10">
        <v>521283.11068745452</v>
      </c>
      <c r="N41" s="10">
        <v>4000000</v>
      </c>
      <c r="O41" s="10">
        <v>0</v>
      </c>
      <c r="P41" s="10">
        <v>967721.73088686808</v>
      </c>
      <c r="Q41" s="10">
        <v>0</v>
      </c>
      <c r="R41" s="10">
        <f t="shared" si="0"/>
        <v>21566892.255649269</v>
      </c>
    </row>
    <row r="42" spans="1:18" s="9" customFormat="1" ht="11.4" x14ac:dyDescent="0.2">
      <c r="A42" s="9" t="s">
        <v>35</v>
      </c>
      <c r="B42" s="10">
        <v>5031051.6154919304</v>
      </c>
      <c r="C42" s="10">
        <v>1045319.0833105461</v>
      </c>
      <c r="D42" s="10">
        <v>137637773.2038289</v>
      </c>
      <c r="E42" s="10">
        <v>14378369.562025001</v>
      </c>
      <c r="F42" s="10">
        <v>1868272.3280643728</v>
      </c>
      <c r="G42" s="10">
        <v>29145710.44842178</v>
      </c>
      <c r="H42" s="10">
        <v>668597.14445653162</v>
      </c>
      <c r="I42" s="10">
        <v>1292109.8469798292</v>
      </c>
      <c r="J42" s="10">
        <v>0</v>
      </c>
      <c r="K42" s="10">
        <v>34448553.222149678</v>
      </c>
      <c r="L42" s="21">
        <v>9862418.5264212266</v>
      </c>
      <c r="M42" s="10">
        <v>11130655.618310787</v>
      </c>
      <c r="N42" s="10">
        <v>4000000</v>
      </c>
      <c r="O42" s="10">
        <v>1125508.6916905527</v>
      </c>
      <c r="P42" s="10">
        <v>13885973.101185372</v>
      </c>
      <c r="Q42" s="10">
        <v>0</v>
      </c>
      <c r="R42" s="10">
        <f t="shared" si="0"/>
        <v>265520312.39233652</v>
      </c>
    </row>
    <row r="43" spans="1:18" s="9" customFormat="1" ht="11.4" x14ac:dyDescent="0.2">
      <c r="A43" s="9" t="s">
        <v>36</v>
      </c>
      <c r="B43" s="10">
        <v>912612.26285428775</v>
      </c>
      <c r="C43" s="10">
        <v>238285.95735464283</v>
      </c>
      <c r="D43" s="10">
        <v>23541289.925561052</v>
      </c>
      <c r="E43" s="10">
        <v>4113679.1410665219</v>
      </c>
      <c r="F43" s="10">
        <v>534516.30051911145</v>
      </c>
      <c r="G43" s="10">
        <v>18791905.512302235</v>
      </c>
      <c r="H43" s="10">
        <v>389661.57284894789</v>
      </c>
      <c r="I43" s="10">
        <v>0</v>
      </c>
      <c r="J43" s="10">
        <v>8402070.3298097383</v>
      </c>
      <c r="K43" s="10">
        <v>427956.4429416671</v>
      </c>
      <c r="L43" s="21">
        <v>122521.49397682551</v>
      </c>
      <c r="M43" s="10">
        <v>2026860.175916655</v>
      </c>
      <c r="N43" s="10">
        <v>4000000</v>
      </c>
      <c r="O43" s="10">
        <v>476379.3754207876</v>
      </c>
      <c r="P43" s="10">
        <v>4821533.8478519237</v>
      </c>
      <c r="Q43" s="10">
        <v>0</v>
      </c>
      <c r="R43" s="10">
        <f t="shared" si="0"/>
        <v>68799272.338424385</v>
      </c>
    </row>
    <row r="44" spans="1:18" s="9" customFormat="1" ht="11.4" x14ac:dyDescent="0.2">
      <c r="A44" s="9" t="s">
        <v>37</v>
      </c>
      <c r="B44" s="10">
        <v>1616990.9298206719</v>
      </c>
      <c r="C44" s="10">
        <v>332045.25492076779</v>
      </c>
      <c r="D44" s="10">
        <v>73375378.795144945</v>
      </c>
      <c r="E44" s="10">
        <v>5459342.9260052219</v>
      </c>
      <c r="F44" s="10">
        <v>709366.89129258075</v>
      </c>
      <c r="G44" s="10">
        <v>15854142.294046588</v>
      </c>
      <c r="H44" s="10">
        <v>305174.96645337465</v>
      </c>
      <c r="I44" s="10">
        <v>0</v>
      </c>
      <c r="J44" s="10">
        <v>955380.59988640342</v>
      </c>
      <c r="K44" s="10">
        <v>31799498.71226703</v>
      </c>
      <c r="L44" s="21">
        <v>9104010.1939301658</v>
      </c>
      <c r="M44" s="10">
        <v>5118547.7272166805</v>
      </c>
      <c r="N44" s="10">
        <v>4000000</v>
      </c>
      <c r="O44" s="10">
        <v>1531407.448141891</v>
      </c>
      <c r="P44" s="10">
        <v>5270777.0231928155</v>
      </c>
      <c r="Q44" s="10">
        <v>0</v>
      </c>
      <c r="R44" s="10">
        <f t="shared" si="0"/>
        <v>155432063.76231918</v>
      </c>
    </row>
    <row r="45" spans="1:18" s="9" customFormat="1" ht="11.4" x14ac:dyDescent="0.2">
      <c r="A45" s="9" t="s">
        <v>38</v>
      </c>
      <c r="B45" s="10">
        <v>6043045.9840401039</v>
      </c>
      <c r="C45" s="10">
        <v>1245491.4648241911</v>
      </c>
      <c r="D45" s="10">
        <v>244722723.67369005</v>
      </c>
      <c r="E45" s="10">
        <v>18601628.286401477</v>
      </c>
      <c r="F45" s="10">
        <v>2417026.9956205585</v>
      </c>
      <c r="G45" s="10">
        <v>27339485.233997904</v>
      </c>
      <c r="H45" s="10">
        <v>629340.57541415875</v>
      </c>
      <c r="I45" s="10">
        <v>6417657.6217213925</v>
      </c>
      <c r="J45" s="10">
        <v>0</v>
      </c>
      <c r="K45" s="10">
        <v>218943508.14667207</v>
      </c>
      <c r="L45" s="21">
        <v>62682244.50322295</v>
      </c>
      <c r="M45" s="10">
        <v>14960997.587309858</v>
      </c>
      <c r="N45" s="10">
        <v>4000000</v>
      </c>
      <c r="O45" s="10">
        <v>2697285.5197258801</v>
      </c>
      <c r="P45" s="10">
        <v>15155013.693124272</v>
      </c>
      <c r="Q45" s="10">
        <v>0</v>
      </c>
      <c r="R45" s="10">
        <f t="shared" si="0"/>
        <v>625855449.28576493</v>
      </c>
    </row>
    <row r="46" spans="1:18" s="9" customFormat="1" ht="11.4" x14ac:dyDescent="0.2">
      <c r="A46" s="9" t="s">
        <v>39</v>
      </c>
      <c r="B46" s="10">
        <v>2293652.6101855882</v>
      </c>
      <c r="C46" s="10">
        <v>468917.76617442712</v>
      </c>
      <c r="D46" s="10">
        <v>61816392.20369257</v>
      </c>
      <c r="E46" s="10">
        <v>6650471.4802464228</v>
      </c>
      <c r="F46" s="10">
        <v>864137.74395821127</v>
      </c>
      <c r="G46" s="10">
        <v>2818577.1705128723</v>
      </c>
      <c r="H46" s="10">
        <v>150421.37486519941</v>
      </c>
      <c r="I46" s="10">
        <v>0</v>
      </c>
      <c r="J46" s="10">
        <v>0</v>
      </c>
      <c r="K46" s="10">
        <v>8556592.0135274231</v>
      </c>
      <c r="L46" s="21">
        <v>2449702.3474541004</v>
      </c>
      <c r="M46" s="10">
        <v>4647842.5081774965</v>
      </c>
      <c r="N46" s="10">
        <v>1000000</v>
      </c>
      <c r="O46" s="10">
        <v>599200.59747966833</v>
      </c>
      <c r="P46" s="10">
        <v>0</v>
      </c>
      <c r="Q46" s="10">
        <v>0</v>
      </c>
      <c r="R46" s="10">
        <f t="shared" si="0"/>
        <v>92315907.816273987</v>
      </c>
    </row>
    <row r="47" spans="1:18" s="9" customFormat="1" ht="11.4" x14ac:dyDescent="0.2">
      <c r="A47" s="9" t="s">
        <v>40</v>
      </c>
      <c r="B47" s="10">
        <v>743240.5539861226</v>
      </c>
      <c r="C47" s="10">
        <v>162053.85553616547</v>
      </c>
      <c r="D47" s="10">
        <v>25392157.34559815</v>
      </c>
      <c r="E47" s="10">
        <v>1672379.2268491611</v>
      </c>
      <c r="F47" s="10">
        <v>217302.79070055697</v>
      </c>
      <c r="G47" s="10">
        <v>685983.9942298407</v>
      </c>
      <c r="H47" s="10">
        <v>115647.81257723959</v>
      </c>
      <c r="I47" s="10">
        <v>0</v>
      </c>
      <c r="J47" s="10">
        <v>0</v>
      </c>
      <c r="K47" s="10">
        <v>7411377.9609688856</v>
      </c>
      <c r="L47" s="21">
        <v>2121834.1599240541</v>
      </c>
      <c r="M47" s="10">
        <v>1331011.9164901064</v>
      </c>
      <c r="N47" s="10">
        <v>4000000</v>
      </c>
      <c r="O47" s="10">
        <v>0</v>
      </c>
      <c r="P47" s="10">
        <v>1252933.9444925992</v>
      </c>
      <c r="Q47" s="10">
        <v>11892813.955031183</v>
      </c>
      <c r="R47" s="10">
        <f t="shared" si="0"/>
        <v>56998737.516384065</v>
      </c>
    </row>
    <row r="48" spans="1:18" s="9" customFormat="1" ht="11.4" x14ac:dyDescent="0.2">
      <c r="A48" s="9" t="s">
        <v>41</v>
      </c>
      <c r="B48" s="10">
        <v>1386853.5783315222</v>
      </c>
      <c r="C48" s="10">
        <v>357940.65639076201</v>
      </c>
      <c r="D48" s="10">
        <v>33696644.623548917</v>
      </c>
      <c r="E48" s="10">
        <v>6058940.3244862007</v>
      </c>
      <c r="F48" s="10">
        <v>787276.36654490768</v>
      </c>
      <c r="G48" s="10">
        <v>15962951.644066503</v>
      </c>
      <c r="H48" s="10">
        <v>391297.16873721604</v>
      </c>
      <c r="I48" s="10">
        <v>268072.58236096043</v>
      </c>
      <c r="J48" s="10">
        <v>488122.73034190293</v>
      </c>
      <c r="K48" s="10">
        <v>0</v>
      </c>
      <c r="L48" s="21">
        <v>0</v>
      </c>
      <c r="M48" s="10">
        <v>2902950.9644366326</v>
      </c>
      <c r="N48" s="10">
        <v>4000000</v>
      </c>
      <c r="O48" s="10">
        <v>0</v>
      </c>
      <c r="P48" s="10">
        <v>6474498.8787045553</v>
      </c>
      <c r="Q48" s="10">
        <v>0</v>
      </c>
      <c r="R48" s="10">
        <f t="shared" si="0"/>
        <v>72775549.517950088</v>
      </c>
    </row>
    <row r="49" spans="1:18" s="9" customFormat="1" ht="11.4" x14ac:dyDescent="0.2">
      <c r="A49" s="9" t="s">
        <v>42</v>
      </c>
      <c r="B49" s="10">
        <v>620605.52429135039</v>
      </c>
      <c r="C49" s="10">
        <v>162053.85553616547</v>
      </c>
      <c r="D49" s="10">
        <v>5110149.794715222</v>
      </c>
      <c r="E49" s="10">
        <v>985026.51106821827</v>
      </c>
      <c r="F49" s="10">
        <v>127990.71307076387</v>
      </c>
      <c r="G49" s="10">
        <v>8572528.9539844617</v>
      </c>
      <c r="H49" s="10">
        <v>182280.20323268822</v>
      </c>
      <c r="I49" s="10">
        <v>0</v>
      </c>
      <c r="J49" s="10">
        <v>3098205.2890013661</v>
      </c>
      <c r="K49" s="10">
        <v>0</v>
      </c>
      <c r="L49" s="21">
        <v>0</v>
      </c>
      <c r="M49" s="10">
        <v>457596.54961474083</v>
      </c>
      <c r="N49" s="10">
        <v>4000000</v>
      </c>
      <c r="O49" s="10">
        <v>0</v>
      </c>
      <c r="P49" s="10">
        <v>1097191.0117257079</v>
      </c>
      <c r="Q49" s="10">
        <v>0</v>
      </c>
      <c r="R49" s="10">
        <f t="shared" si="0"/>
        <v>24413628.406240687</v>
      </c>
    </row>
    <row r="50" spans="1:18" s="9" customFormat="1" ht="11.4" x14ac:dyDescent="0.2">
      <c r="A50" s="9" t="s">
        <v>43</v>
      </c>
      <c r="B50" s="10">
        <v>2040040.7898354339</v>
      </c>
      <c r="C50" s="10">
        <v>478732.64928355609</v>
      </c>
      <c r="D50" s="10">
        <v>66074102.870297156</v>
      </c>
      <c r="E50" s="10">
        <v>8133551.5943470374</v>
      </c>
      <c r="F50" s="10">
        <v>1056843.7058911093</v>
      </c>
      <c r="G50" s="10">
        <v>23197127.633542679</v>
      </c>
      <c r="H50" s="10">
        <v>511780.06582006364</v>
      </c>
      <c r="I50" s="10">
        <v>1487802.8321033304</v>
      </c>
      <c r="J50" s="10">
        <v>0</v>
      </c>
      <c r="K50" s="10">
        <v>5035096.7225871552</v>
      </c>
      <c r="L50" s="21">
        <v>1441518.8686804515</v>
      </c>
      <c r="M50" s="10">
        <v>4561908.6644510431</v>
      </c>
      <c r="N50" s="10">
        <v>4000000</v>
      </c>
      <c r="O50" s="10">
        <v>631353.96644063131</v>
      </c>
      <c r="P50" s="10">
        <v>8421938.9790299498</v>
      </c>
      <c r="Q50" s="10">
        <v>0</v>
      </c>
      <c r="R50" s="10">
        <f t="shared" si="0"/>
        <v>127071799.34230959</v>
      </c>
    </row>
    <row r="51" spans="1:18" s="9" customFormat="1" ht="11.4" x14ac:dyDescent="0.2">
      <c r="A51" s="9" t="s">
        <v>44</v>
      </c>
      <c r="B51" s="10">
        <v>13122980.284533255</v>
      </c>
      <c r="C51" s="10">
        <v>2628729.139991065</v>
      </c>
      <c r="D51" s="10">
        <v>411271946.21086162</v>
      </c>
      <c r="E51" s="10">
        <v>27037823.902728908</v>
      </c>
      <c r="F51" s="10">
        <v>3513195.1498839939</v>
      </c>
      <c r="G51" s="10">
        <v>51040019.759613648</v>
      </c>
      <c r="H51" s="10">
        <v>972049.22126038664</v>
      </c>
      <c r="I51" s="10">
        <v>0</v>
      </c>
      <c r="J51" s="10">
        <v>0</v>
      </c>
      <c r="K51" s="10">
        <v>59632727.390291445</v>
      </c>
      <c r="L51" s="21">
        <v>17072500.649823762</v>
      </c>
      <c r="M51" s="10">
        <v>32304922.354608633</v>
      </c>
      <c r="N51" s="10">
        <v>4000000</v>
      </c>
      <c r="O51" s="10">
        <v>2650801.6230257615</v>
      </c>
      <c r="P51" s="10">
        <v>37171228.493784919</v>
      </c>
      <c r="Q51" s="10">
        <v>0</v>
      </c>
      <c r="R51" s="10">
        <f t="shared" si="0"/>
        <v>662418924.1804074</v>
      </c>
    </row>
    <row r="52" spans="1:18" s="9" customFormat="1" ht="11.4" x14ac:dyDescent="0.2">
      <c r="A52" s="9" t="s">
        <v>45</v>
      </c>
      <c r="B52" s="10">
        <v>1428634.0203947308</v>
      </c>
      <c r="C52" s="10">
        <v>311242.30635634245</v>
      </c>
      <c r="D52" s="10">
        <v>67009734.019678451</v>
      </c>
      <c r="E52" s="10">
        <v>2669695.5411238829</v>
      </c>
      <c r="F52" s="10">
        <v>346890.39548766043</v>
      </c>
      <c r="G52" s="10">
        <v>8524566.502779955</v>
      </c>
      <c r="H52" s="10">
        <v>175172.44775601896</v>
      </c>
      <c r="I52" s="10">
        <v>0</v>
      </c>
      <c r="J52" s="10">
        <v>173859.12459768695</v>
      </c>
      <c r="K52" s="10">
        <v>28230178.967222288</v>
      </c>
      <c r="L52" s="21">
        <v>8082134.6794013213</v>
      </c>
      <c r="M52" s="10">
        <v>3759860.9716397393</v>
      </c>
      <c r="N52" s="10">
        <v>4000000</v>
      </c>
      <c r="O52" s="10">
        <v>1064321.1205945602</v>
      </c>
      <c r="P52" s="10">
        <v>4122716.3166925949</v>
      </c>
      <c r="Q52" s="10">
        <v>0</v>
      </c>
      <c r="R52" s="10">
        <f t="shared" si="0"/>
        <v>129899006.41372524</v>
      </c>
    </row>
    <row r="53" spans="1:18" s="9" customFormat="1" ht="11.4" x14ac:dyDescent="0.2">
      <c r="A53" s="9" t="s">
        <v>46</v>
      </c>
      <c r="B53" s="10">
        <v>620605.52429135039</v>
      </c>
      <c r="C53" s="10">
        <v>162053.85553616547</v>
      </c>
      <c r="D53" s="10">
        <v>3489199.8169028442</v>
      </c>
      <c r="E53" s="10">
        <v>687014.08015392628</v>
      </c>
      <c r="F53" s="10">
        <v>89268.076564962859</v>
      </c>
      <c r="G53" s="10">
        <v>5013820.7804577742</v>
      </c>
      <c r="H53" s="10">
        <v>174684.46191171155</v>
      </c>
      <c r="I53" s="10">
        <v>0</v>
      </c>
      <c r="J53" s="10">
        <v>0</v>
      </c>
      <c r="K53" s="10">
        <v>0</v>
      </c>
      <c r="L53" s="21">
        <v>0</v>
      </c>
      <c r="M53" s="10">
        <v>180220.46783131882</v>
      </c>
      <c r="N53" s="10">
        <v>4000000</v>
      </c>
      <c r="O53" s="10">
        <v>0</v>
      </c>
      <c r="P53" s="10">
        <v>733492.56402062252</v>
      </c>
      <c r="Q53" s="10">
        <v>0</v>
      </c>
      <c r="R53" s="10">
        <f t="shared" si="0"/>
        <v>15150359.627670677</v>
      </c>
    </row>
    <row r="54" spans="1:18" s="9" customFormat="1" ht="11.4" x14ac:dyDescent="0.2">
      <c r="A54" s="9" t="s">
        <v>47</v>
      </c>
      <c r="B54" s="10">
        <v>0</v>
      </c>
      <c r="C54" s="10">
        <v>0</v>
      </c>
      <c r="D54" s="10">
        <v>1926667.3949012666</v>
      </c>
      <c r="E54" s="10">
        <v>200157.87181762134</v>
      </c>
      <c r="F54" s="10">
        <v>26007.775885018491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21">
        <v>0</v>
      </c>
      <c r="M54" s="10">
        <v>130545.12077364176</v>
      </c>
      <c r="N54" s="10">
        <v>1000000</v>
      </c>
      <c r="O54" s="10">
        <v>0</v>
      </c>
      <c r="P54" s="10">
        <v>0</v>
      </c>
      <c r="Q54" s="10">
        <v>0</v>
      </c>
      <c r="R54" s="10">
        <f t="shared" si="0"/>
        <v>3283378.1633775481</v>
      </c>
    </row>
    <row r="55" spans="1:18" s="9" customFormat="1" ht="11.4" x14ac:dyDescent="0.2">
      <c r="A55" s="9" t="s">
        <v>48</v>
      </c>
      <c r="B55" s="10">
        <v>3818587.0074714855</v>
      </c>
      <c r="C55" s="10">
        <v>774697.59692319238</v>
      </c>
      <c r="D55" s="10">
        <v>177733004.20264152</v>
      </c>
      <c r="E55" s="10">
        <v>6777021.5240149759</v>
      </c>
      <c r="F55" s="10">
        <v>880581.19005745219</v>
      </c>
      <c r="G55" s="10">
        <v>18409438.491755739</v>
      </c>
      <c r="H55" s="10">
        <v>443974.41149363719</v>
      </c>
      <c r="I55" s="10">
        <v>1541417.3485755227</v>
      </c>
      <c r="J55" s="10">
        <v>0</v>
      </c>
      <c r="K55" s="10">
        <v>3864552.6176552158</v>
      </c>
      <c r="L55" s="21">
        <v>1106398.6045546385</v>
      </c>
      <c r="M55" s="10">
        <v>10600809.735764608</v>
      </c>
      <c r="N55" s="10">
        <v>4000000</v>
      </c>
      <c r="O55" s="10">
        <v>529912.35169055127</v>
      </c>
      <c r="P55" s="10">
        <v>10471865.258320658</v>
      </c>
      <c r="Q55" s="10">
        <v>0</v>
      </c>
      <c r="R55" s="10">
        <f t="shared" si="0"/>
        <v>240952260.3409192</v>
      </c>
    </row>
    <row r="56" spans="1:18" s="9" customFormat="1" ht="11.4" x14ac:dyDescent="0.2">
      <c r="A56" s="9" t="s">
        <v>49</v>
      </c>
      <c r="B56" s="10">
        <v>3470851.7869694084</v>
      </c>
      <c r="C56" s="10">
        <v>699424.58404804813</v>
      </c>
      <c r="D56" s="10">
        <v>203457642.25192735</v>
      </c>
      <c r="E56" s="10">
        <v>8380995.2121755695</v>
      </c>
      <c r="F56" s="10">
        <v>1088995.6172709749</v>
      </c>
      <c r="G56" s="10">
        <v>16050731.712136399</v>
      </c>
      <c r="H56" s="10">
        <v>339953.91458568064</v>
      </c>
      <c r="I56" s="10">
        <v>0</v>
      </c>
      <c r="J56" s="10">
        <v>2387224.701664669</v>
      </c>
      <c r="K56" s="10">
        <v>85931057.856326416</v>
      </c>
      <c r="L56" s="21">
        <v>24601558.964651555</v>
      </c>
      <c r="M56" s="10">
        <v>14232604.276795991</v>
      </c>
      <c r="N56" s="10">
        <v>4000000</v>
      </c>
      <c r="O56" s="10">
        <v>1313310.0117746196</v>
      </c>
      <c r="P56" s="10">
        <v>9667047.6372818705</v>
      </c>
      <c r="Q56" s="10">
        <v>0</v>
      </c>
      <c r="R56" s="10">
        <f t="shared" si="0"/>
        <v>375621398.52760857</v>
      </c>
    </row>
    <row r="57" spans="1:18" s="9" customFormat="1" ht="11.4" x14ac:dyDescent="0.2">
      <c r="A57" s="9" t="s">
        <v>50</v>
      </c>
      <c r="B57" s="10">
        <v>620605.52429135039</v>
      </c>
      <c r="C57" s="10">
        <v>162053.85553616547</v>
      </c>
      <c r="D57" s="10">
        <v>12743974.532647317</v>
      </c>
      <c r="E57" s="10">
        <v>2890759.8907860136</v>
      </c>
      <c r="F57" s="10">
        <v>375614.68202193553</v>
      </c>
      <c r="G57" s="10">
        <v>9925188.6118217632</v>
      </c>
      <c r="H57" s="10">
        <v>276836.77949529508</v>
      </c>
      <c r="I57" s="10">
        <v>2535966.6291346857</v>
      </c>
      <c r="J57" s="10">
        <v>0</v>
      </c>
      <c r="K57" s="10">
        <v>944114.46108918835</v>
      </c>
      <c r="L57" s="21">
        <v>270294.30904319999</v>
      </c>
      <c r="M57" s="10">
        <v>919597.92357432179</v>
      </c>
      <c r="N57" s="10">
        <v>4000000</v>
      </c>
      <c r="O57" s="10">
        <v>490535.20267975249</v>
      </c>
      <c r="P57" s="10">
        <v>2062825.7329045564</v>
      </c>
      <c r="Q57" s="10">
        <v>0</v>
      </c>
      <c r="R57" s="10">
        <f t="shared" si="0"/>
        <v>38218368.135025546</v>
      </c>
    </row>
    <row r="58" spans="1:18" s="9" customFormat="1" ht="11.4" x14ac:dyDescent="0.2">
      <c r="A58" s="9" t="s">
        <v>51</v>
      </c>
      <c r="B58" s="10">
        <v>2005113.6456606654</v>
      </c>
      <c r="C58" s="10">
        <v>440256.47594527237</v>
      </c>
      <c r="D58" s="10">
        <v>64698263.197419837</v>
      </c>
      <c r="E58" s="10">
        <v>6633786.4815514237</v>
      </c>
      <c r="F58" s="10">
        <v>861969.75674511411</v>
      </c>
      <c r="G58" s="10">
        <v>19991095.531446613</v>
      </c>
      <c r="H58" s="10">
        <v>457668.48767462402</v>
      </c>
      <c r="I58" s="10">
        <v>0</v>
      </c>
      <c r="J58" s="10">
        <v>2608154.069298456</v>
      </c>
      <c r="K58" s="10">
        <v>1732090.5336782502</v>
      </c>
      <c r="L58" s="21">
        <v>495887.21300514974</v>
      </c>
      <c r="M58" s="10">
        <v>5437097.3028246006</v>
      </c>
      <c r="N58" s="10">
        <v>4000000</v>
      </c>
      <c r="O58" s="10">
        <v>604353.41358471697</v>
      </c>
      <c r="P58" s="10">
        <v>6963380.5694199977</v>
      </c>
      <c r="Q58" s="10">
        <v>0</v>
      </c>
      <c r="R58" s="10">
        <f t="shared" si="0"/>
        <v>116929116.67825474</v>
      </c>
    </row>
    <row r="59" spans="1:18" s="9" customFormat="1" ht="11.4" x14ac:dyDescent="0.2">
      <c r="A59" s="9" t="s">
        <v>52</v>
      </c>
      <c r="B59" s="10">
        <v>620606.85090727918</v>
      </c>
      <c r="C59" s="10">
        <v>162053.85553616547</v>
      </c>
      <c r="D59" s="10">
        <v>2777651.0388898286</v>
      </c>
      <c r="E59" s="10">
        <v>631629.81205922575</v>
      </c>
      <c r="F59" s="10">
        <v>82071.648969673348</v>
      </c>
      <c r="G59" s="10">
        <v>8675726.6407611854</v>
      </c>
      <c r="H59" s="10">
        <v>161714.35659703964</v>
      </c>
      <c r="I59" s="10">
        <v>0</v>
      </c>
      <c r="J59" s="10">
        <v>177585.98837486218</v>
      </c>
      <c r="K59" s="10">
        <v>0</v>
      </c>
      <c r="L59" s="21">
        <v>0</v>
      </c>
      <c r="M59" s="10">
        <v>250370.98453665135</v>
      </c>
      <c r="N59" s="10">
        <v>4000000</v>
      </c>
      <c r="O59" s="10">
        <v>0</v>
      </c>
      <c r="P59" s="10">
        <v>693480.65393792733</v>
      </c>
      <c r="Q59" s="10">
        <v>0</v>
      </c>
      <c r="R59" s="10">
        <f t="shared" si="0"/>
        <v>18232891.830569841</v>
      </c>
    </row>
    <row r="60" spans="1:18" s="14" customFormat="1" ht="12" thickBot="1" x14ac:dyDescent="0.25">
      <c r="A60" s="11" t="s">
        <v>143</v>
      </c>
      <c r="B60" s="12">
        <f t="shared" ref="B60:Q60" si="1">SUM(B3:B59)</f>
        <v>155151530.98043755</v>
      </c>
      <c r="C60" s="12">
        <f t="shared" si="1"/>
        <v>32410764.919562496</v>
      </c>
      <c r="D60" s="12">
        <f t="shared" si="1"/>
        <v>6414031671.0024977</v>
      </c>
      <c r="E60" s="12">
        <f t="shared" si="1"/>
        <v>377107821.99999988</v>
      </c>
      <c r="F60" s="12">
        <f t="shared" si="1"/>
        <v>48999999.999999978</v>
      </c>
      <c r="G60" s="12">
        <f t="shared" si="1"/>
        <v>797083248.954</v>
      </c>
      <c r="H60" s="12">
        <f t="shared" si="1"/>
        <v>17857401.846000005</v>
      </c>
      <c r="I60" s="12">
        <f t="shared" si="1"/>
        <v>26807258.236096039</v>
      </c>
      <c r="J60" s="12">
        <f t="shared" si="1"/>
        <v>35743010.999999993</v>
      </c>
      <c r="K60" s="12">
        <f t="shared" si="1"/>
        <v>3251900256.9999995</v>
      </c>
      <c r="L60" s="12">
        <f t="shared" si="1"/>
        <v>930999999.99999976</v>
      </c>
      <c r="M60" s="12">
        <f t="shared" si="1"/>
        <v>405986118.75750005</v>
      </c>
      <c r="N60" s="12">
        <f t="shared" si="1"/>
        <v>206000000</v>
      </c>
      <c r="O60" s="12">
        <f t="shared" si="1"/>
        <v>49066231</v>
      </c>
      <c r="P60" s="12">
        <f t="shared" si="1"/>
        <v>400957696.00000006</v>
      </c>
      <c r="Q60" s="12">
        <f t="shared" si="1"/>
        <v>355566259</v>
      </c>
      <c r="R60" s="13">
        <f>SUM(B60:Q60)</f>
        <v>13505669270.696093</v>
      </c>
    </row>
    <row r="61" spans="1:18" s="14" customFormat="1" ht="12" thickTop="1" x14ac:dyDescent="0.2">
      <c r="A61" s="15" t="s">
        <v>83</v>
      </c>
      <c r="B61" s="14">
        <v>779656</v>
      </c>
      <c r="C61" s="14">
        <v>162868</v>
      </c>
      <c r="D61" s="16">
        <v>49066233</v>
      </c>
      <c r="E61" s="16">
        <v>1895014</v>
      </c>
      <c r="F61" s="16">
        <v>1000000</v>
      </c>
      <c r="G61" s="16">
        <v>4467875</v>
      </c>
      <c r="H61" s="16">
        <v>0</v>
      </c>
      <c r="I61" s="16">
        <v>0</v>
      </c>
      <c r="J61" s="16">
        <v>0</v>
      </c>
      <c r="K61" s="16">
        <v>35877780</v>
      </c>
      <c r="L61" s="16">
        <v>19000000</v>
      </c>
      <c r="M61" s="16">
        <v>4624581</v>
      </c>
      <c r="N61" s="16">
        <v>0</v>
      </c>
      <c r="O61" s="16">
        <v>0</v>
      </c>
      <c r="P61" s="16">
        <v>0</v>
      </c>
      <c r="Q61" s="16">
        <v>0</v>
      </c>
      <c r="R61" s="17">
        <f>SUM(B61:Q61)</f>
        <v>116874007</v>
      </c>
    </row>
    <row r="62" spans="1:18" s="14" customFormat="1" ht="11.4" x14ac:dyDescent="0.2">
      <c r="A62" s="15" t="s">
        <v>175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2680725.8236095998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7">
        <f t="shared" ref="R62:R63" si="2">SUM(B62:Q62)</f>
        <v>2680725.8236095998</v>
      </c>
    </row>
    <row r="63" spans="1:18" s="40" customFormat="1" ht="12.6" thickBot="1" x14ac:dyDescent="0.3">
      <c r="A63" s="18" t="s">
        <v>145</v>
      </c>
      <c r="B63" s="39">
        <f t="shared" ref="B63:Q63" si="3">+B60+B61+B62</f>
        <v>155931186.98043755</v>
      </c>
      <c r="C63" s="39">
        <f t="shared" si="3"/>
        <v>32573632.919562496</v>
      </c>
      <c r="D63" s="39">
        <f t="shared" si="3"/>
        <v>6463097904.0024977</v>
      </c>
      <c r="E63" s="39">
        <f t="shared" si="3"/>
        <v>379002835.99999988</v>
      </c>
      <c r="F63" s="39">
        <f t="shared" si="3"/>
        <v>49999999.999999978</v>
      </c>
      <c r="G63" s="39">
        <f t="shared" si="3"/>
        <v>801551123.954</v>
      </c>
      <c r="H63" s="39">
        <f t="shared" si="3"/>
        <v>20538127.669609606</v>
      </c>
      <c r="I63" s="39">
        <f t="shared" si="3"/>
        <v>26807258.236096039</v>
      </c>
      <c r="J63" s="39">
        <f t="shared" si="3"/>
        <v>35743010.999999993</v>
      </c>
      <c r="K63" s="39">
        <f t="shared" si="3"/>
        <v>3287778036.9999995</v>
      </c>
      <c r="L63" s="39">
        <f t="shared" si="3"/>
        <v>949999999.99999976</v>
      </c>
      <c r="M63" s="39">
        <f t="shared" si="3"/>
        <v>410610699.75750005</v>
      </c>
      <c r="N63" s="39">
        <f t="shared" si="3"/>
        <v>206000000</v>
      </c>
      <c r="O63" s="39">
        <f t="shared" si="3"/>
        <v>49066231</v>
      </c>
      <c r="P63" s="39">
        <f t="shared" si="3"/>
        <v>400957696.00000006</v>
      </c>
      <c r="Q63" s="39">
        <f t="shared" si="3"/>
        <v>355566259</v>
      </c>
      <c r="R63" s="39">
        <f t="shared" si="2"/>
        <v>13625224003.519703</v>
      </c>
    </row>
    <row r="64" spans="1:18" s="9" customFormat="1" ht="12" thickTop="1" x14ac:dyDescent="0.2">
      <c r="B64" s="10"/>
    </row>
    <row r="65" spans="1:18" s="9" customFormat="1" ht="11.4" x14ac:dyDescent="0.2">
      <c r="B65" s="10"/>
    </row>
    <row r="66" spans="1:18" s="9" customFormat="1" ht="12" x14ac:dyDescent="0.25">
      <c r="A66" s="24" t="s">
        <v>157</v>
      </c>
      <c r="B66" s="10"/>
    </row>
    <row r="67" spans="1:18" s="9" customFormat="1" ht="11.4" x14ac:dyDescent="0.2">
      <c r="A67" s="9" t="s">
        <v>173</v>
      </c>
      <c r="B67" s="10"/>
      <c r="R67" s="22">
        <v>13432051.176412119</v>
      </c>
    </row>
    <row r="68" spans="1:18" s="9" customFormat="1" ht="11.4" x14ac:dyDescent="0.2">
      <c r="A68" s="9" t="s">
        <v>147</v>
      </c>
      <c r="B68" s="10"/>
      <c r="R68" s="22">
        <v>30000000</v>
      </c>
    </row>
    <row r="69" spans="1:18" s="9" customFormat="1" ht="11.4" x14ac:dyDescent="0.2">
      <c r="A69" s="9" t="s">
        <v>144</v>
      </c>
      <c r="B69" s="10"/>
      <c r="R69" s="22">
        <v>4701218</v>
      </c>
    </row>
    <row r="70" spans="1:18" s="9" customFormat="1" ht="11.4" x14ac:dyDescent="0.2">
      <c r="A70" s="9" t="s">
        <v>148</v>
      </c>
      <c r="B70" s="10"/>
      <c r="R70" s="22">
        <v>8935753</v>
      </c>
    </row>
    <row r="71" spans="1:18" s="9" customFormat="1" ht="11.4" x14ac:dyDescent="0.2">
      <c r="A71" s="9" t="s">
        <v>149</v>
      </c>
      <c r="B71" s="10"/>
      <c r="R71" s="22">
        <v>37609743</v>
      </c>
    </row>
    <row r="72" spans="1:18" s="9" customFormat="1" ht="11.4" x14ac:dyDescent="0.2">
      <c r="A72" s="9" t="s">
        <v>150</v>
      </c>
      <c r="B72" s="10"/>
      <c r="R72" s="22">
        <v>12088846</v>
      </c>
    </row>
    <row r="73" spans="1:18" s="9" customFormat="1" ht="11.4" x14ac:dyDescent="0.2">
      <c r="A73" s="9" t="s">
        <v>153</v>
      </c>
      <c r="B73" s="10"/>
      <c r="R73" s="22">
        <v>5104455</v>
      </c>
    </row>
    <row r="74" spans="1:18" s="9" customFormat="1" ht="11.4" x14ac:dyDescent="0.2">
      <c r="A74" s="9" t="s">
        <v>154</v>
      </c>
      <c r="B74" s="10"/>
      <c r="R74" s="22">
        <v>5372820</v>
      </c>
    </row>
    <row r="75" spans="1:18" s="9" customFormat="1" ht="11.4" x14ac:dyDescent="0.2">
      <c r="A75" s="9" t="s">
        <v>171</v>
      </c>
      <c r="B75" s="10"/>
      <c r="R75" s="22">
        <v>456601111</v>
      </c>
    </row>
    <row r="76" spans="1:18" s="9" customFormat="1" ht="11.4" x14ac:dyDescent="0.2">
      <c r="A76" s="9" t="s">
        <v>169</v>
      </c>
      <c r="B76" s="10"/>
      <c r="R76" s="36">
        <v>300000000</v>
      </c>
    </row>
    <row r="77" spans="1:18" s="9" customFormat="1" ht="11.4" x14ac:dyDescent="0.2">
      <c r="A77" s="9" t="s">
        <v>170</v>
      </c>
      <c r="B77" s="10"/>
      <c r="R77" s="36">
        <v>134930000</v>
      </c>
    </row>
    <row r="78" spans="1:18" s="9" customFormat="1" ht="12" x14ac:dyDescent="0.25">
      <c r="A78" s="25" t="s">
        <v>145</v>
      </c>
      <c r="B78" s="10"/>
      <c r="R78" s="23">
        <f>SUM(R67:R77)</f>
        <v>1008775997.1764121</v>
      </c>
    </row>
    <row r="79" spans="1:18" s="9" customFormat="1" ht="11.4" x14ac:dyDescent="0.2">
      <c r="B79" s="10"/>
      <c r="R79" s="22"/>
    </row>
    <row r="80" spans="1:18" s="9" customFormat="1" ht="12" x14ac:dyDescent="0.25">
      <c r="A80" s="24" t="s">
        <v>183</v>
      </c>
      <c r="B80" s="10"/>
      <c r="R80" s="22"/>
    </row>
    <row r="81" spans="1:18" s="9" customFormat="1" ht="11.4" x14ac:dyDescent="0.2">
      <c r="A81" s="9" t="s">
        <v>182</v>
      </c>
      <c r="B81" s="10"/>
      <c r="R81" s="22">
        <v>3000000000</v>
      </c>
    </row>
    <row r="82" spans="1:18" s="9" customFormat="1" ht="11.4" x14ac:dyDescent="0.2">
      <c r="A82" s="9" t="s">
        <v>184</v>
      </c>
      <c r="B82" s="10"/>
      <c r="R82" s="22">
        <v>150000000</v>
      </c>
    </row>
    <row r="83" spans="1:18" s="9" customFormat="1" ht="12" x14ac:dyDescent="0.25">
      <c r="A83" s="25" t="s">
        <v>145</v>
      </c>
      <c r="B83" s="10"/>
      <c r="R83" s="23">
        <f>SUM(R81:R82)</f>
        <v>3150000000</v>
      </c>
    </row>
    <row r="84" spans="1:18" s="9" customFormat="1" ht="11.4" x14ac:dyDescent="0.2">
      <c r="B84" s="10"/>
      <c r="R84" s="22"/>
    </row>
    <row r="85" spans="1:18" s="9" customFormat="1" ht="12" x14ac:dyDescent="0.25">
      <c r="A85" s="24" t="s">
        <v>185</v>
      </c>
      <c r="B85" s="10"/>
      <c r="R85" s="22"/>
    </row>
    <row r="86" spans="1:18" s="9" customFormat="1" ht="11.4" x14ac:dyDescent="0.2">
      <c r="A86" s="9" t="s">
        <v>156</v>
      </c>
      <c r="B86" s="10"/>
      <c r="R86" s="22">
        <v>1050000000</v>
      </c>
    </row>
    <row r="87" spans="1:18" s="9" customFormat="1" ht="11.4" x14ac:dyDescent="0.2">
      <c r="A87" s="9" t="s">
        <v>182</v>
      </c>
      <c r="B87" s="10"/>
      <c r="R87" s="22">
        <v>1600000000</v>
      </c>
    </row>
    <row r="88" spans="1:18" s="9" customFormat="1" ht="11.4" x14ac:dyDescent="0.2">
      <c r="A88" s="9" t="s">
        <v>186</v>
      </c>
      <c r="B88" s="10"/>
      <c r="R88" s="22">
        <v>350000000</v>
      </c>
    </row>
    <row r="89" spans="1:18" s="9" customFormat="1" ht="11.4" x14ac:dyDescent="0.2">
      <c r="A89" s="9" t="s">
        <v>187</v>
      </c>
      <c r="B89" s="10"/>
      <c r="R89" s="22">
        <v>50000000</v>
      </c>
    </row>
    <row r="90" spans="1:18" s="9" customFormat="1" ht="11.4" x14ac:dyDescent="0.2">
      <c r="A90" s="9" t="s">
        <v>188</v>
      </c>
      <c r="B90" s="10"/>
      <c r="R90" s="22">
        <v>200000000</v>
      </c>
    </row>
    <row r="91" spans="1:18" s="9" customFormat="1" ht="12" x14ac:dyDescent="0.25">
      <c r="A91" s="25" t="s">
        <v>145</v>
      </c>
      <c r="B91" s="10"/>
      <c r="R91" s="23">
        <f>SUM(R86:R90)</f>
        <v>3250000000</v>
      </c>
    </row>
    <row r="92" spans="1:18" s="9" customFormat="1" ht="11.4" x14ac:dyDescent="0.2">
      <c r="B92" s="10"/>
      <c r="R92" s="22"/>
    </row>
    <row r="93" spans="1:18" s="9" customFormat="1" ht="12" x14ac:dyDescent="0.25">
      <c r="A93" s="25" t="s">
        <v>166</v>
      </c>
      <c r="B93" s="10"/>
      <c r="R93" s="23">
        <f>R63+R78+R83+R91</f>
        <v>21034000000.696114</v>
      </c>
    </row>
    <row r="94" spans="1:18" s="9" customFormat="1" ht="11.4" x14ac:dyDescent="0.2">
      <c r="B94" s="10"/>
      <c r="R94" s="22"/>
    </row>
    <row r="95" spans="1:18" s="9" customFormat="1" x14ac:dyDescent="0.3">
      <c r="A95" t="s">
        <v>174</v>
      </c>
      <c r="B95" s="10"/>
      <c r="R95" s="38"/>
    </row>
    <row r="96" spans="1:18" s="9" customFormat="1" ht="11.4" x14ac:dyDescent="0.2">
      <c r="B96" s="10"/>
      <c r="R96" s="10"/>
    </row>
    <row r="97" spans="2:18" s="9" customFormat="1" ht="11.4" x14ac:dyDescent="0.2">
      <c r="B97" s="10"/>
      <c r="R97" s="37"/>
    </row>
    <row r="98" spans="2:18" s="9" customFormat="1" ht="11.4" x14ac:dyDescent="0.2">
      <c r="B98" s="10"/>
    </row>
    <row r="99" spans="2:18" s="9" customFormat="1" ht="11.4" x14ac:dyDescent="0.2">
      <c r="B99" s="10"/>
    </row>
    <row r="100" spans="2:18" s="9" customFormat="1" ht="11.4" x14ac:dyDescent="0.2">
      <c r="B100" s="10"/>
    </row>
    <row r="101" spans="2:18" s="9" customFormat="1" ht="11.4" x14ac:dyDescent="0.2">
      <c r="B101" s="10"/>
    </row>
    <row r="102" spans="2:18" s="9" customFormat="1" ht="11.4" x14ac:dyDescent="0.2">
      <c r="B102" s="10"/>
    </row>
    <row r="103" spans="2:18" s="9" customFormat="1" ht="11.4" x14ac:dyDescent="0.2">
      <c r="B103" s="10"/>
    </row>
    <row r="104" spans="2:18" s="9" customFormat="1" ht="11.4" x14ac:dyDescent="0.2">
      <c r="B104" s="10"/>
    </row>
    <row r="105" spans="2:18" s="9" customFormat="1" ht="11.4" x14ac:dyDescent="0.2">
      <c r="B105" s="10"/>
    </row>
    <row r="106" spans="2:18" s="9" customFormat="1" ht="11.4" x14ac:dyDescent="0.2">
      <c r="B106" s="10"/>
    </row>
    <row r="107" spans="2:18" s="9" customFormat="1" ht="11.4" x14ac:dyDescent="0.2">
      <c r="B107" s="10"/>
    </row>
    <row r="108" spans="2:18" s="9" customFormat="1" ht="11.4" x14ac:dyDescent="0.2">
      <c r="B108" s="10"/>
    </row>
    <row r="109" spans="2:18" s="9" customFormat="1" ht="11.4" x14ac:dyDescent="0.2">
      <c r="B109" s="10"/>
    </row>
    <row r="110" spans="2:18" s="9" customFormat="1" ht="11.4" x14ac:dyDescent="0.2">
      <c r="B110" s="10"/>
    </row>
    <row r="111" spans="2:18" s="9" customFormat="1" ht="11.4" x14ac:dyDescent="0.2">
      <c r="B111" s="10"/>
    </row>
    <row r="112" spans="2:18" s="9" customFormat="1" ht="11.4" x14ac:dyDescent="0.2">
      <c r="B112" s="10"/>
    </row>
    <row r="113" spans="2:2" s="9" customFormat="1" ht="11.4" x14ac:dyDescent="0.2">
      <c r="B113" s="10"/>
    </row>
    <row r="114" spans="2:2" s="9" customFormat="1" ht="11.4" x14ac:dyDescent="0.2">
      <c r="B114" s="10"/>
    </row>
    <row r="115" spans="2:2" s="9" customFormat="1" ht="11.4" x14ac:dyDescent="0.2">
      <c r="B115" s="10"/>
    </row>
    <row r="116" spans="2:2" s="9" customFormat="1" ht="11.4" x14ac:dyDescent="0.2">
      <c r="B116" s="10"/>
    </row>
    <row r="117" spans="2:2" s="9" customFormat="1" ht="11.4" x14ac:dyDescent="0.2">
      <c r="B117" s="10"/>
    </row>
    <row r="118" spans="2:2" s="9" customFormat="1" ht="11.4" x14ac:dyDescent="0.2">
      <c r="B118" s="10"/>
    </row>
    <row r="119" spans="2:2" s="9" customFormat="1" ht="11.4" x14ac:dyDescent="0.2">
      <c r="B119" s="10"/>
    </row>
    <row r="120" spans="2:2" s="9" customFormat="1" ht="11.4" x14ac:dyDescent="0.2">
      <c r="B120" s="10"/>
    </row>
    <row r="121" spans="2:2" s="9" customFormat="1" ht="11.4" x14ac:dyDescent="0.2">
      <c r="B121" s="10"/>
    </row>
    <row r="122" spans="2:2" s="9" customFormat="1" ht="11.4" x14ac:dyDescent="0.2">
      <c r="B122" s="10"/>
    </row>
    <row r="123" spans="2:2" s="9" customFormat="1" ht="11.4" x14ac:dyDescent="0.2">
      <c r="B123" s="10"/>
    </row>
    <row r="124" spans="2:2" s="9" customFormat="1" ht="11.4" x14ac:dyDescent="0.2">
      <c r="B124" s="10"/>
    </row>
    <row r="125" spans="2:2" s="9" customFormat="1" ht="11.4" x14ac:dyDescent="0.2">
      <c r="B125" s="10"/>
    </row>
    <row r="126" spans="2:2" s="9" customFormat="1" ht="11.4" x14ac:dyDescent="0.2">
      <c r="B126" s="10"/>
    </row>
    <row r="127" spans="2:2" s="9" customFormat="1" ht="11.4" x14ac:dyDescent="0.2">
      <c r="B127" s="10"/>
    </row>
    <row r="128" spans="2:2" s="9" customFormat="1" ht="11.4" x14ac:dyDescent="0.2">
      <c r="B128" s="10"/>
    </row>
    <row r="129" spans="2:2" s="9" customFormat="1" ht="11.4" x14ac:dyDescent="0.2">
      <c r="B129" s="10"/>
    </row>
    <row r="130" spans="2:2" s="9" customFormat="1" ht="11.4" x14ac:dyDescent="0.2">
      <c r="B130" s="10"/>
    </row>
    <row r="131" spans="2:2" s="9" customFormat="1" ht="11.4" x14ac:dyDescent="0.2">
      <c r="B131" s="10"/>
    </row>
    <row r="132" spans="2:2" s="9" customFormat="1" ht="11.4" x14ac:dyDescent="0.2">
      <c r="B132" s="10"/>
    </row>
    <row r="133" spans="2:2" s="9" customFormat="1" ht="11.4" x14ac:dyDescent="0.2">
      <c r="B133" s="10"/>
    </row>
    <row r="134" spans="2:2" s="9" customFormat="1" ht="11.4" x14ac:dyDescent="0.2">
      <c r="B134" s="10"/>
    </row>
    <row r="135" spans="2:2" s="9" customFormat="1" ht="11.4" x14ac:dyDescent="0.2">
      <c r="B135" s="10"/>
    </row>
    <row r="136" spans="2:2" s="9" customFormat="1" ht="11.4" x14ac:dyDescent="0.2">
      <c r="B136" s="10"/>
    </row>
    <row r="137" spans="2:2" s="9" customFormat="1" ht="11.4" x14ac:dyDescent="0.2">
      <c r="B137" s="10"/>
    </row>
    <row r="138" spans="2:2" s="9" customFormat="1" ht="11.4" x14ac:dyDescent="0.2">
      <c r="B138" s="10"/>
    </row>
    <row r="139" spans="2:2" s="9" customFormat="1" ht="11.4" x14ac:dyDescent="0.2">
      <c r="B139" s="10"/>
    </row>
    <row r="140" spans="2:2" s="9" customFormat="1" ht="11.4" x14ac:dyDescent="0.2">
      <c r="B140" s="10"/>
    </row>
    <row r="141" spans="2:2" s="9" customFormat="1" ht="11.4" x14ac:dyDescent="0.2">
      <c r="B141" s="10"/>
    </row>
    <row r="142" spans="2:2" s="9" customFormat="1" ht="11.4" x14ac:dyDescent="0.2">
      <c r="B142" s="10"/>
    </row>
    <row r="143" spans="2:2" s="9" customFormat="1" ht="11.4" x14ac:dyDescent="0.2">
      <c r="B143" s="10"/>
    </row>
    <row r="144" spans="2:2" s="9" customFormat="1" ht="11.4" x14ac:dyDescent="0.2">
      <c r="B144" s="10"/>
    </row>
    <row r="145" spans="2:2" s="9" customFormat="1" ht="11.4" x14ac:dyDescent="0.2">
      <c r="B145" s="10"/>
    </row>
    <row r="146" spans="2:2" s="9" customFormat="1" ht="11.4" x14ac:dyDescent="0.2">
      <c r="B146" s="10"/>
    </row>
    <row r="147" spans="2:2" s="9" customFormat="1" ht="11.4" x14ac:dyDescent="0.2">
      <c r="B147" s="10"/>
    </row>
    <row r="148" spans="2:2" s="9" customFormat="1" ht="11.4" x14ac:dyDescent="0.2">
      <c r="B148" s="10"/>
    </row>
    <row r="149" spans="2:2" s="9" customFormat="1" ht="11.4" x14ac:dyDescent="0.2">
      <c r="B149" s="10"/>
    </row>
    <row r="150" spans="2:2" s="9" customFormat="1" ht="11.4" x14ac:dyDescent="0.2">
      <c r="B150" s="10"/>
    </row>
    <row r="151" spans="2:2" s="9" customFormat="1" ht="11.4" x14ac:dyDescent="0.2">
      <c r="B151" s="10"/>
    </row>
    <row r="152" spans="2:2" s="9" customFormat="1" ht="11.4" x14ac:dyDescent="0.2">
      <c r="B152" s="10"/>
    </row>
    <row r="153" spans="2:2" s="9" customFormat="1" ht="11.4" x14ac:dyDescent="0.2">
      <c r="B153" s="10"/>
    </row>
    <row r="154" spans="2:2" s="9" customFormat="1" ht="11.4" x14ac:dyDescent="0.2">
      <c r="B154" s="10"/>
    </row>
    <row r="155" spans="2:2" s="9" customFormat="1" ht="11.4" x14ac:dyDescent="0.2">
      <c r="B155" s="10"/>
    </row>
    <row r="156" spans="2:2" s="9" customFormat="1" ht="11.4" x14ac:dyDescent="0.2">
      <c r="B156" s="10"/>
    </row>
    <row r="157" spans="2:2" s="9" customFormat="1" ht="11.4" x14ac:dyDescent="0.2">
      <c r="B157" s="10"/>
    </row>
    <row r="158" spans="2:2" s="9" customFormat="1" ht="11.4" x14ac:dyDescent="0.2">
      <c r="B158" s="10"/>
    </row>
    <row r="159" spans="2:2" s="9" customFormat="1" ht="11.4" x14ac:dyDescent="0.2">
      <c r="B159" s="10"/>
    </row>
    <row r="160" spans="2:2" s="9" customFormat="1" ht="11.4" x14ac:dyDescent="0.2">
      <c r="B160" s="10"/>
    </row>
    <row r="161" spans="2:2" s="9" customFormat="1" ht="11.4" x14ac:dyDescent="0.2">
      <c r="B161" s="10"/>
    </row>
    <row r="162" spans="2:2" s="9" customFormat="1" ht="11.4" x14ac:dyDescent="0.2">
      <c r="B162" s="10"/>
    </row>
    <row r="163" spans="2:2" s="9" customFormat="1" ht="11.4" x14ac:dyDescent="0.2">
      <c r="B163" s="10"/>
    </row>
    <row r="164" spans="2:2" s="9" customFormat="1" ht="11.4" x14ac:dyDescent="0.2">
      <c r="B164" s="10"/>
    </row>
    <row r="165" spans="2:2" s="9" customFormat="1" ht="11.4" x14ac:dyDescent="0.2">
      <c r="B165" s="10"/>
    </row>
    <row r="166" spans="2:2" s="9" customFormat="1" ht="11.4" x14ac:dyDescent="0.2">
      <c r="B166" s="10"/>
    </row>
    <row r="167" spans="2:2" s="9" customFormat="1" ht="11.4" x14ac:dyDescent="0.2">
      <c r="B167" s="10"/>
    </row>
    <row r="168" spans="2:2" s="9" customFormat="1" ht="11.4" x14ac:dyDescent="0.2">
      <c r="B168" s="10"/>
    </row>
    <row r="169" spans="2:2" s="9" customFormat="1" ht="11.4" x14ac:dyDescent="0.2">
      <c r="B169" s="10"/>
    </row>
    <row r="170" spans="2:2" s="9" customFormat="1" ht="11.4" x14ac:dyDescent="0.2">
      <c r="B170" s="10"/>
    </row>
    <row r="171" spans="2:2" s="9" customFormat="1" ht="11.4" x14ac:dyDescent="0.2">
      <c r="B171" s="10"/>
    </row>
    <row r="172" spans="2:2" s="9" customFormat="1" ht="11.4" x14ac:dyDescent="0.2">
      <c r="B172" s="10"/>
    </row>
    <row r="173" spans="2:2" s="9" customFormat="1" ht="11.4" x14ac:dyDescent="0.2">
      <c r="B173" s="10"/>
    </row>
    <row r="174" spans="2:2" s="9" customFormat="1" ht="11.4" x14ac:dyDescent="0.2">
      <c r="B174" s="10"/>
    </row>
    <row r="175" spans="2:2" s="9" customFormat="1" ht="11.4" x14ac:dyDescent="0.2">
      <c r="B175" s="10"/>
    </row>
    <row r="176" spans="2:2" s="9" customFormat="1" ht="11.4" x14ac:dyDescent="0.2">
      <c r="B176" s="10"/>
    </row>
    <row r="177" spans="2:2" s="9" customFormat="1" ht="11.4" x14ac:dyDescent="0.2">
      <c r="B177" s="10"/>
    </row>
    <row r="178" spans="2:2" s="9" customFormat="1" ht="11.4" x14ac:dyDescent="0.2">
      <c r="B178" s="10"/>
    </row>
    <row r="179" spans="2:2" s="9" customFormat="1" ht="11.4" x14ac:dyDescent="0.2">
      <c r="B179" s="10"/>
    </row>
    <row r="180" spans="2:2" s="9" customFormat="1" ht="11.4" x14ac:dyDescent="0.2">
      <c r="B180" s="10"/>
    </row>
    <row r="181" spans="2:2" s="9" customFormat="1" ht="11.4" x14ac:dyDescent="0.2">
      <c r="B181" s="10"/>
    </row>
    <row r="182" spans="2:2" s="9" customFormat="1" ht="11.4" x14ac:dyDescent="0.2">
      <c r="B182" s="10"/>
    </row>
    <row r="183" spans="2:2" s="9" customFormat="1" ht="11.4" x14ac:dyDescent="0.2">
      <c r="B183" s="10"/>
    </row>
    <row r="184" spans="2:2" s="9" customFormat="1" ht="11.4" x14ac:dyDescent="0.2">
      <c r="B184" s="10"/>
    </row>
    <row r="185" spans="2:2" s="9" customFormat="1" ht="11.4" x14ac:dyDescent="0.2">
      <c r="B185" s="10"/>
    </row>
    <row r="186" spans="2:2" s="9" customFormat="1" ht="11.4" x14ac:dyDescent="0.2">
      <c r="B186" s="10"/>
    </row>
    <row r="187" spans="2:2" s="9" customFormat="1" ht="11.4" x14ac:dyDescent="0.2">
      <c r="B187" s="10"/>
    </row>
    <row r="188" spans="2:2" s="9" customFormat="1" ht="11.4" x14ac:dyDescent="0.2">
      <c r="B188" s="10"/>
    </row>
    <row r="189" spans="2:2" s="9" customFormat="1" ht="11.4" x14ac:dyDescent="0.2">
      <c r="B189" s="10"/>
    </row>
    <row r="190" spans="2:2" s="9" customFormat="1" ht="11.4" x14ac:dyDescent="0.2">
      <c r="B190" s="10"/>
    </row>
    <row r="191" spans="2:2" s="9" customFormat="1" ht="11.4" x14ac:dyDescent="0.2">
      <c r="B191" s="10"/>
    </row>
    <row r="192" spans="2:2" s="9" customFormat="1" ht="11.4" x14ac:dyDescent="0.2">
      <c r="B192" s="10"/>
    </row>
    <row r="193" spans="2:2" s="9" customFormat="1" ht="11.4" x14ac:dyDescent="0.2">
      <c r="B193" s="10"/>
    </row>
    <row r="194" spans="2:2" s="9" customFormat="1" ht="11.4" x14ac:dyDescent="0.2">
      <c r="B194" s="10"/>
    </row>
    <row r="195" spans="2:2" s="9" customFormat="1" ht="11.4" x14ac:dyDescent="0.2">
      <c r="B195" s="10"/>
    </row>
    <row r="196" spans="2:2" s="9" customFormat="1" ht="11.4" x14ac:dyDescent="0.2">
      <c r="B196" s="10"/>
    </row>
    <row r="197" spans="2:2" s="9" customFormat="1" ht="11.4" x14ac:dyDescent="0.2">
      <c r="B197" s="10"/>
    </row>
    <row r="198" spans="2:2" s="9" customFormat="1" ht="11.4" x14ac:dyDescent="0.2">
      <c r="B198" s="10"/>
    </row>
    <row r="199" spans="2:2" s="9" customFormat="1" ht="11.4" x14ac:dyDescent="0.2">
      <c r="B199" s="10"/>
    </row>
    <row r="200" spans="2:2" s="9" customFormat="1" ht="11.4" x14ac:dyDescent="0.2">
      <c r="B200" s="10"/>
    </row>
    <row r="201" spans="2:2" s="9" customFormat="1" ht="11.4" x14ac:dyDescent="0.2">
      <c r="B201" s="10"/>
    </row>
    <row r="202" spans="2:2" s="9" customFormat="1" ht="11.4" x14ac:dyDescent="0.2">
      <c r="B202" s="10"/>
    </row>
    <row r="203" spans="2:2" s="9" customFormat="1" ht="11.4" x14ac:dyDescent="0.2">
      <c r="B203" s="10"/>
    </row>
    <row r="204" spans="2:2" s="9" customFormat="1" ht="11.4" x14ac:dyDescent="0.2">
      <c r="B204" s="10"/>
    </row>
    <row r="205" spans="2:2" s="9" customFormat="1" ht="11.4" x14ac:dyDescent="0.2">
      <c r="B205" s="10"/>
    </row>
    <row r="206" spans="2:2" s="9" customFormat="1" ht="11.4" x14ac:dyDescent="0.2">
      <c r="B206" s="10"/>
    </row>
    <row r="207" spans="2:2" s="9" customFormat="1" ht="11.4" x14ac:dyDescent="0.2">
      <c r="B207" s="10"/>
    </row>
    <row r="208" spans="2:2" s="9" customFormat="1" ht="11.4" x14ac:dyDescent="0.2">
      <c r="B208" s="10"/>
    </row>
    <row r="209" spans="2:2" s="9" customFormat="1" ht="11.4" x14ac:dyDescent="0.2">
      <c r="B209" s="10"/>
    </row>
    <row r="210" spans="2:2" s="9" customFormat="1" ht="11.4" x14ac:dyDescent="0.2">
      <c r="B210" s="10"/>
    </row>
    <row r="211" spans="2:2" s="9" customFormat="1" ht="11.4" x14ac:dyDescent="0.2">
      <c r="B211" s="10"/>
    </row>
    <row r="212" spans="2:2" s="9" customFormat="1" ht="11.4" x14ac:dyDescent="0.2">
      <c r="B212" s="10"/>
    </row>
    <row r="213" spans="2:2" s="9" customFormat="1" ht="11.4" x14ac:dyDescent="0.2">
      <c r="B213" s="10"/>
    </row>
    <row r="214" spans="2:2" s="9" customFormat="1" ht="11.4" x14ac:dyDescent="0.2">
      <c r="B214" s="10"/>
    </row>
    <row r="215" spans="2:2" s="9" customFormat="1" ht="11.4" x14ac:dyDescent="0.2">
      <c r="B215" s="10"/>
    </row>
    <row r="216" spans="2:2" s="9" customFormat="1" ht="11.4" x14ac:dyDescent="0.2">
      <c r="B216" s="10"/>
    </row>
    <row r="217" spans="2:2" s="9" customFormat="1" ht="11.4" x14ac:dyDescent="0.2">
      <c r="B217" s="10"/>
    </row>
    <row r="218" spans="2:2" s="9" customFormat="1" ht="11.4" x14ac:dyDescent="0.2">
      <c r="B218" s="10"/>
    </row>
    <row r="219" spans="2:2" s="9" customFormat="1" ht="11.4" x14ac:dyDescent="0.2">
      <c r="B219" s="10"/>
    </row>
    <row r="220" spans="2:2" s="9" customFormat="1" ht="11.4" x14ac:dyDescent="0.2">
      <c r="B220" s="10"/>
    </row>
    <row r="221" spans="2:2" s="9" customFormat="1" ht="11.4" x14ac:dyDescent="0.2">
      <c r="B221" s="10"/>
    </row>
    <row r="222" spans="2:2" s="9" customFormat="1" ht="11.4" x14ac:dyDescent="0.2">
      <c r="B222" s="10"/>
    </row>
    <row r="223" spans="2:2" s="9" customFormat="1" ht="11.4" x14ac:dyDescent="0.2">
      <c r="B223" s="10"/>
    </row>
    <row r="224" spans="2:2" s="9" customFormat="1" ht="11.4" x14ac:dyDescent="0.2">
      <c r="B224" s="10"/>
    </row>
    <row r="225" spans="2:2" s="9" customFormat="1" ht="11.4" x14ac:dyDescent="0.2">
      <c r="B225" s="10"/>
    </row>
    <row r="226" spans="2:2" s="9" customFormat="1" ht="11.4" x14ac:dyDescent="0.2">
      <c r="B226" s="10"/>
    </row>
    <row r="227" spans="2:2" s="9" customFormat="1" ht="11.4" x14ac:dyDescent="0.2">
      <c r="B227" s="10"/>
    </row>
    <row r="228" spans="2:2" s="9" customFormat="1" ht="11.4" x14ac:dyDescent="0.2">
      <c r="B228" s="10"/>
    </row>
    <row r="229" spans="2:2" s="9" customFormat="1" ht="11.4" x14ac:dyDescent="0.2">
      <c r="B229" s="10"/>
    </row>
    <row r="230" spans="2:2" s="9" customFormat="1" ht="11.4" x14ac:dyDescent="0.2">
      <c r="B230" s="10"/>
    </row>
    <row r="231" spans="2:2" s="9" customFormat="1" ht="11.4" x14ac:dyDescent="0.2">
      <c r="B231" s="10"/>
    </row>
    <row r="232" spans="2:2" s="9" customFormat="1" ht="11.4" x14ac:dyDescent="0.2">
      <c r="B232" s="10"/>
    </row>
    <row r="233" spans="2:2" s="9" customFormat="1" ht="11.4" x14ac:dyDescent="0.2">
      <c r="B233" s="10"/>
    </row>
    <row r="234" spans="2:2" s="9" customFormat="1" ht="11.4" x14ac:dyDescent="0.2">
      <c r="B234" s="10"/>
    </row>
    <row r="235" spans="2:2" s="9" customFormat="1" ht="11.4" x14ac:dyDescent="0.2">
      <c r="B235" s="10"/>
    </row>
    <row r="236" spans="2:2" s="9" customFormat="1" ht="11.4" x14ac:dyDescent="0.2">
      <c r="B236" s="10"/>
    </row>
    <row r="237" spans="2:2" s="9" customFormat="1" ht="11.4" x14ac:dyDescent="0.2">
      <c r="B237" s="10"/>
    </row>
    <row r="238" spans="2:2" s="9" customFormat="1" ht="11.4" x14ac:dyDescent="0.2">
      <c r="B238" s="10"/>
    </row>
    <row r="239" spans="2:2" s="9" customFormat="1" ht="11.4" x14ac:dyDescent="0.2">
      <c r="B239" s="1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CD6A6-E64A-448C-ACA8-4FF1587C05CB}">
  <dimension ref="A1:R239"/>
  <sheetViews>
    <sheetView zoomScale="80" zoomScaleNormal="80" workbookViewId="0">
      <pane xSplit="2" topLeftCell="C1" activePane="topRight" state="frozen"/>
      <selection activeCell="A28" sqref="A28"/>
      <selection pane="topRight"/>
    </sheetView>
  </sheetViews>
  <sheetFormatPr defaultRowHeight="14.4" x14ac:dyDescent="0.3"/>
  <cols>
    <col min="1" max="1" width="17.44140625" bestFit="1" customWidth="1"/>
    <col min="2" max="2" width="25.21875" style="1" customWidth="1"/>
    <col min="3" max="3" width="15.21875" customWidth="1"/>
    <col min="4" max="4" width="14.77734375" customWidth="1"/>
    <col min="5" max="5" width="30.5546875" customWidth="1"/>
    <col min="6" max="6" width="15.77734375" customWidth="1"/>
    <col min="7" max="8" width="15.21875" customWidth="1"/>
    <col min="9" max="9" width="18.5546875" customWidth="1"/>
    <col min="10" max="10" width="15" customWidth="1"/>
    <col min="11" max="11" width="13" customWidth="1"/>
    <col min="12" max="12" width="17.44140625" customWidth="1"/>
    <col min="13" max="14" width="14.21875" customWidth="1"/>
    <col min="15" max="15" width="13.77734375" customWidth="1"/>
    <col min="16" max="16" width="13.5546875" customWidth="1"/>
    <col min="17" max="17" width="10.77734375" customWidth="1"/>
    <col min="18" max="18" width="17.77734375" bestFit="1" customWidth="1"/>
  </cols>
  <sheetData>
    <row r="1" spans="1:18" x14ac:dyDescent="0.3">
      <c r="A1" s="2"/>
      <c r="B1" s="3" t="s">
        <v>57</v>
      </c>
      <c r="C1" s="3" t="s">
        <v>58</v>
      </c>
      <c r="D1" s="3" t="s">
        <v>59</v>
      </c>
      <c r="E1" s="3" t="s">
        <v>60</v>
      </c>
      <c r="F1" s="3" t="s">
        <v>60</v>
      </c>
      <c r="G1" s="3" t="s">
        <v>61</v>
      </c>
      <c r="H1" s="3" t="s">
        <v>176</v>
      </c>
      <c r="I1" s="3" t="s">
        <v>62</v>
      </c>
      <c r="J1" s="3" t="s">
        <v>63</v>
      </c>
      <c r="K1" s="3" t="s">
        <v>64</v>
      </c>
      <c r="L1" s="3" t="s">
        <v>64</v>
      </c>
      <c r="M1" s="3" t="s">
        <v>65</v>
      </c>
      <c r="N1" s="3" t="s">
        <v>65</v>
      </c>
      <c r="O1" s="3" t="s">
        <v>66</v>
      </c>
      <c r="P1" s="3" t="s">
        <v>67</v>
      </c>
      <c r="Q1" s="3" t="s">
        <v>67</v>
      </c>
      <c r="R1" s="4"/>
    </row>
    <row r="2" spans="1:18" x14ac:dyDescent="0.3">
      <c r="A2" s="5"/>
      <c r="B2" s="6" t="s">
        <v>68</v>
      </c>
      <c r="C2" s="6" t="s">
        <v>69</v>
      </c>
      <c r="D2" s="6" t="s">
        <v>70</v>
      </c>
      <c r="E2" s="6" t="s">
        <v>71</v>
      </c>
      <c r="F2" s="6"/>
      <c r="G2" s="6" t="s">
        <v>72</v>
      </c>
      <c r="H2" s="6"/>
      <c r="I2" s="6" t="s">
        <v>73</v>
      </c>
      <c r="J2" s="6" t="s">
        <v>74</v>
      </c>
      <c r="K2" s="6" t="s">
        <v>75</v>
      </c>
      <c r="L2" s="6"/>
      <c r="M2" s="6" t="s">
        <v>172</v>
      </c>
      <c r="N2" s="6" t="s">
        <v>178</v>
      </c>
      <c r="O2" s="6" t="s">
        <v>76</v>
      </c>
      <c r="P2" s="6"/>
      <c r="Q2" s="6"/>
      <c r="R2" s="6"/>
    </row>
    <row r="3" spans="1:18" ht="15" thickBot="1" x14ac:dyDescent="0.35">
      <c r="A3" s="7" t="s">
        <v>56</v>
      </c>
      <c r="B3" s="7" t="s">
        <v>77</v>
      </c>
      <c r="C3" s="7" t="s">
        <v>77</v>
      </c>
      <c r="D3" s="7" t="s">
        <v>78</v>
      </c>
      <c r="E3" s="7" t="s">
        <v>79</v>
      </c>
      <c r="F3" s="7" t="s">
        <v>181</v>
      </c>
      <c r="G3" s="7" t="s">
        <v>78</v>
      </c>
      <c r="H3" s="7" t="s">
        <v>177</v>
      </c>
      <c r="I3" s="7" t="s">
        <v>80</v>
      </c>
      <c r="J3" s="7" t="s">
        <v>78</v>
      </c>
      <c r="K3" s="7" t="s">
        <v>81</v>
      </c>
      <c r="L3" s="7" t="s">
        <v>181</v>
      </c>
      <c r="M3" s="7" t="s">
        <v>82</v>
      </c>
      <c r="N3" s="7" t="s">
        <v>179</v>
      </c>
      <c r="O3" s="7" t="s">
        <v>83</v>
      </c>
      <c r="P3" s="7" t="s">
        <v>84</v>
      </c>
      <c r="Q3" s="7" t="s">
        <v>85</v>
      </c>
      <c r="R3" s="8" t="s">
        <v>86</v>
      </c>
    </row>
    <row r="4" spans="1:18" s="9" customFormat="1" ht="11.4" x14ac:dyDescent="0.2">
      <c r="A4" s="9" t="s">
        <v>0</v>
      </c>
      <c r="B4" s="10">
        <v>1267784.8494246211</v>
      </c>
      <c r="C4" s="10">
        <v>331022.60628008447</v>
      </c>
      <c r="D4" s="10">
        <v>31439445.16288878</v>
      </c>
      <c r="E4" s="10">
        <v>6264507.6199153978</v>
      </c>
      <c r="F4" s="10">
        <v>793273.70054942777</v>
      </c>
      <c r="G4" s="10">
        <v>20145458.221099075</v>
      </c>
      <c r="H4" s="10">
        <v>461013.163246201</v>
      </c>
      <c r="I4" s="10">
        <v>6876807</v>
      </c>
      <c r="J4" s="10">
        <v>25838.226112421598</v>
      </c>
      <c r="K4" s="10">
        <v>0</v>
      </c>
      <c r="L4" s="21">
        <v>0</v>
      </c>
      <c r="M4" s="10">
        <v>2783178.0342004099</v>
      </c>
      <c r="N4" s="10">
        <v>4000000</v>
      </c>
      <c r="O4" s="10">
        <v>0</v>
      </c>
      <c r="P4" s="10">
        <v>6024676.1616013534</v>
      </c>
      <c r="Q4" s="10">
        <v>0</v>
      </c>
      <c r="R4" s="10">
        <f>SUM(B4:Q4)</f>
        <v>80413004.745317772</v>
      </c>
    </row>
    <row r="5" spans="1:18" s="9" customFormat="1" ht="11.4" x14ac:dyDescent="0.2">
      <c r="A5" s="9" t="s">
        <v>1</v>
      </c>
      <c r="B5" s="10">
        <v>636810.27578066045</v>
      </c>
      <c r="C5" s="10">
        <v>166285.27526103289</v>
      </c>
      <c r="D5" s="10">
        <v>23190570.32013398</v>
      </c>
      <c r="E5" s="10">
        <v>612604.1376410072</v>
      </c>
      <c r="F5" s="10">
        <v>77573.974001317561</v>
      </c>
      <c r="G5" s="10">
        <v>11717165.13102755</v>
      </c>
      <c r="H5" s="10">
        <v>161426.28953041657</v>
      </c>
      <c r="I5" s="10">
        <v>0</v>
      </c>
      <c r="J5" s="10">
        <v>752142.11958867963</v>
      </c>
      <c r="K5" s="10">
        <v>29637456.588610865</v>
      </c>
      <c r="L5" s="21">
        <v>8251028.3197461097</v>
      </c>
      <c r="M5" s="10">
        <v>680286.07442003908</v>
      </c>
      <c r="N5" s="10">
        <v>4000000</v>
      </c>
      <c r="O5" s="10">
        <v>0</v>
      </c>
      <c r="P5" s="10">
        <v>901202.364306567</v>
      </c>
      <c r="Q5" s="10">
        <v>0</v>
      </c>
      <c r="R5" s="10">
        <f t="shared" ref="R5:R59" si="0">SUM(B5:Q5)</f>
        <v>80784550.870048225</v>
      </c>
    </row>
    <row r="6" spans="1:18" s="9" customFormat="1" ht="11.4" x14ac:dyDescent="0.2">
      <c r="A6" s="9" t="s">
        <v>55</v>
      </c>
      <c r="B6" s="10">
        <v>0</v>
      </c>
      <c r="C6" s="10">
        <v>0</v>
      </c>
      <c r="D6" s="10">
        <v>0</v>
      </c>
      <c r="E6" s="10">
        <v>15909.355146260081</v>
      </c>
      <c r="F6" s="10">
        <v>2014.5993581534276</v>
      </c>
      <c r="G6" s="10">
        <v>467433.31592718663</v>
      </c>
      <c r="H6" s="10">
        <v>24083.000594750829</v>
      </c>
      <c r="I6" s="10">
        <v>0</v>
      </c>
      <c r="J6" s="10">
        <v>0</v>
      </c>
      <c r="K6" s="10">
        <v>0</v>
      </c>
      <c r="L6" s="21">
        <v>0</v>
      </c>
      <c r="M6" s="10">
        <v>0</v>
      </c>
      <c r="N6" s="10">
        <v>1000000</v>
      </c>
      <c r="O6" s="10">
        <v>0</v>
      </c>
      <c r="P6" s="10">
        <v>0</v>
      </c>
      <c r="Q6" s="10">
        <v>0</v>
      </c>
      <c r="R6" s="10">
        <f t="shared" si="0"/>
        <v>1509440.271026351</v>
      </c>
    </row>
    <row r="7" spans="1:18" s="9" customFormat="1" ht="11.4" x14ac:dyDescent="0.2">
      <c r="A7" s="9" t="s">
        <v>2</v>
      </c>
      <c r="B7" s="10">
        <v>3653046.0821595034</v>
      </c>
      <c r="C7" s="10">
        <v>728550.94167032698</v>
      </c>
      <c r="D7" s="10">
        <v>109953473.79112889</v>
      </c>
      <c r="E7" s="10">
        <v>9032371.1815284844</v>
      </c>
      <c r="F7" s="10">
        <v>1143767.8659897414</v>
      </c>
      <c r="G7" s="10">
        <v>15988509.371874752</v>
      </c>
      <c r="H7" s="10">
        <v>289372.77017701481</v>
      </c>
      <c r="I7" s="10">
        <v>0</v>
      </c>
      <c r="J7" s="10">
        <v>4122905.9044759809</v>
      </c>
      <c r="K7" s="10">
        <v>9275966.1480275001</v>
      </c>
      <c r="L7" s="21">
        <v>2582416.7999107963</v>
      </c>
      <c r="M7" s="10">
        <v>9264726.2948886864</v>
      </c>
      <c r="N7" s="10">
        <v>4000000</v>
      </c>
      <c r="O7" s="10">
        <v>1169777.566587186</v>
      </c>
      <c r="P7" s="10">
        <v>9510270.2108780853</v>
      </c>
      <c r="Q7" s="10">
        <v>0</v>
      </c>
      <c r="R7" s="10">
        <f t="shared" si="0"/>
        <v>180715154.92929691</v>
      </c>
    </row>
    <row r="8" spans="1:18" s="9" customFormat="1" ht="11.4" x14ac:dyDescent="0.2">
      <c r="A8" s="9" t="s">
        <v>3</v>
      </c>
      <c r="B8" s="10">
        <v>638114.35850679956</v>
      </c>
      <c r="C8" s="10">
        <v>166285.27526103289</v>
      </c>
      <c r="D8" s="10">
        <v>17212315.305541385</v>
      </c>
      <c r="E8" s="10">
        <v>3600880.7104628626</v>
      </c>
      <c r="F8" s="10">
        <v>455979.0074075294</v>
      </c>
      <c r="G8" s="10">
        <v>16081630.553398684</v>
      </c>
      <c r="H8" s="10">
        <v>360467.52820125525</v>
      </c>
      <c r="I8" s="10">
        <v>0</v>
      </c>
      <c r="J8" s="10">
        <v>0</v>
      </c>
      <c r="K8" s="10">
        <v>410784.62593001832</v>
      </c>
      <c r="L8" s="21">
        <v>114361.79404029011</v>
      </c>
      <c r="M8" s="10">
        <v>1493905.4309715002</v>
      </c>
      <c r="N8" s="10">
        <v>4000000</v>
      </c>
      <c r="O8" s="10">
        <v>482229.02273799671</v>
      </c>
      <c r="P8" s="10">
        <v>3728927.7462699385</v>
      </c>
      <c r="Q8" s="10">
        <v>0</v>
      </c>
      <c r="R8" s="10">
        <f t="shared" si="0"/>
        <v>48745881.358729295</v>
      </c>
    </row>
    <row r="9" spans="1:18" s="9" customFormat="1" ht="11.4" x14ac:dyDescent="0.2">
      <c r="A9" s="9" t="s">
        <v>4</v>
      </c>
      <c r="B9" s="10">
        <v>23940884.298600614</v>
      </c>
      <c r="C9" s="10">
        <v>4779296.2599074328</v>
      </c>
      <c r="D9" s="10">
        <v>1132535771.3326013</v>
      </c>
      <c r="E9" s="10">
        <v>43296079.364963643</v>
      </c>
      <c r="F9" s="10">
        <v>5482576.3142084368</v>
      </c>
      <c r="G9" s="10">
        <v>35869776.917954773</v>
      </c>
      <c r="H9" s="10">
        <v>639436.14111180883</v>
      </c>
      <c r="I9" s="10">
        <v>0</v>
      </c>
      <c r="J9" s="10">
        <v>294125.43859848817</v>
      </c>
      <c r="K9" s="10">
        <v>522825837.09640092</v>
      </c>
      <c r="L9" s="21">
        <v>145554019.68102378</v>
      </c>
      <c r="M9" s="10">
        <v>76399447.929282308</v>
      </c>
      <c r="N9" s="10">
        <v>4000000</v>
      </c>
      <c r="O9" s="10">
        <v>6651379.94349813</v>
      </c>
      <c r="P9" s="10">
        <v>49567614.721758515</v>
      </c>
      <c r="Q9" s="10">
        <v>0</v>
      </c>
      <c r="R9" s="10">
        <f t="shared" si="0"/>
        <v>2051836245.4399102</v>
      </c>
    </row>
    <row r="10" spans="1:18" s="9" customFormat="1" ht="11.4" x14ac:dyDescent="0.2">
      <c r="A10" s="9" t="s">
        <v>5</v>
      </c>
      <c r="B10" s="10">
        <v>2671933.4640799174</v>
      </c>
      <c r="C10" s="10">
        <v>550275.7652339153</v>
      </c>
      <c r="D10" s="10">
        <v>116064703.23442601</v>
      </c>
      <c r="E10" s="10">
        <v>6037710.8837232338</v>
      </c>
      <c r="F10" s="10">
        <v>764554.46240535798</v>
      </c>
      <c r="G10" s="10">
        <v>15264160.188743422</v>
      </c>
      <c r="H10" s="10">
        <v>273301.05322978855</v>
      </c>
      <c r="I10" s="10">
        <v>0</v>
      </c>
      <c r="J10" s="10">
        <v>82588.149632972578</v>
      </c>
      <c r="K10" s="10">
        <v>21564431.865690369</v>
      </c>
      <c r="L10" s="21">
        <v>6003509.3030308429</v>
      </c>
      <c r="M10" s="10">
        <v>7845650.4054573579</v>
      </c>
      <c r="N10" s="10">
        <v>4000000</v>
      </c>
      <c r="O10" s="10">
        <v>1426943.8694254188</v>
      </c>
      <c r="P10" s="10">
        <v>7546844.9053768432</v>
      </c>
      <c r="Q10" s="10">
        <v>0</v>
      </c>
      <c r="R10" s="10">
        <f t="shared" si="0"/>
        <v>190096607.55045542</v>
      </c>
    </row>
    <row r="11" spans="1:18" s="9" customFormat="1" ht="11.4" x14ac:dyDescent="0.2">
      <c r="A11" s="9" t="s">
        <v>6</v>
      </c>
      <c r="B11" s="10">
        <v>1653100.4573350763</v>
      </c>
      <c r="C11" s="10">
        <v>431622.47398987645</v>
      </c>
      <c r="D11" s="10">
        <v>101502736.26735179</v>
      </c>
      <c r="E11" s="10">
        <v>4425438.2664594753</v>
      </c>
      <c r="F11" s="10">
        <v>560392.61234624579</v>
      </c>
      <c r="G11" s="10">
        <v>3727797.5916372561</v>
      </c>
      <c r="H11" s="10">
        <v>182898.3907486196</v>
      </c>
      <c r="I11" s="10">
        <v>0</v>
      </c>
      <c r="J11" s="10">
        <v>153426.01576928358</v>
      </c>
      <c r="K11" s="10">
        <v>77728201.334432259</v>
      </c>
      <c r="L11" s="21">
        <v>21639428.092859726</v>
      </c>
      <c r="M11" s="10">
        <v>4886269.6536801457</v>
      </c>
      <c r="N11" s="10">
        <v>4000000</v>
      </c>
      <c r="O11" s="10">
        <v>0</v>
      </c>
      <c r="P11" s="10">
        <v>4301351.0872754445</v>
      </c>
      <c r="Q11" s="10">
        <v>35478464.087092176</v>
      </c>
      <c r="R11" s="10">
        <f t="shared" si="0"/>
        <v>260671126.33097738</v>
      </c>
    </row>
    <row r="12" spans="1:18" s="9" customFormat="1" ht="11.4" x14ac:dyDescent="0.2">
      <c r="A12" s="9" t="s">
        <v>7</v>
      </c>
      <c r="B12" s="10">
        <v>636810.27578066045</v>
      </c>
      <c r="C12" s="10">
        <v>166285.27526103289</v>
      </c>
      <c r="D12" s="10">
        <v>20147669.04917217</v>
      </c>
      <c r="E12" s="10">
        <v>628890.99388191092</v>
      </c>
      <c r="F12" s="10">
        <v>79636.376268889973</v>
      </c>
      <c r="G12" s="10">
        <v>2177692.9253443717</v>
      </c>
      <c r="H12" s="10">
        <v>144916.23584248184</v>
      </c>
      <c r="I12" s="10">
        <v>0</v>
      </c>
      <c r="J12" s="10">
        <v>0</v>
      </c>
      <c r="K12" s="10">
        <v>0</v>
      </c>
      <c r="L12" s="21">
        <v>0</v>
      </c>
      <c r="M12" s="10">
        <v>1079325.2196719481</v>
      </c>
      <c r="N12" s="10">
        <v>4000000</v>
      </c>
      <c r="O12" s="10">
        <v>0</v>
      </c>
      <c r="P12" s="10">
        <v>1237830.3761524104</v>
      </c>
      <c r="Q12" s="10">
        <v>6952627.0693206089</v>
      </c>
      <c r="R12" s="10">
        <f t="shared" si="0"/>
        <v>37251683.796696484</v>
      </c>
    </row>
    <row r="13" spans="1:18" s="9" customFormat="1" ht="11.4" x14ac:dyDescent="0.2">
      <c r="A13" s="9" t="s">
        <v>8</v>
      </c>
      <c r="B13" s="10">
        <v>636810.27578066045</v>
      </c>
      <c r="C13" s="10">
        <v>166285.27526103289</v>
      </c>
      <c r="D13" s="10">
        <v>31415995.209458075</v>
      </c>
      <c r="E13" s="10">
        <v>4614908.5458645439</v>
      </c>
      <c r="F13" s="10">
        <v>584385.20662611723</v>
      </c>
      <c r="G13" s="10">
        <v>0</v>
      </c>
      <c r="H13" s="10">
        <v>0</v>
      </c>
      <c r="I13" s="10">
        <v>0</v>
      </c>
      <c r="J13" s="10">
        <v>0</v>
      </c>
      <c r="K13" s="10">
        <v>211085627.8975862</v>
      </c>
      <c r="L13" s="21">
        <v>58765958.697286114</v>
      </c>
      <c r="M13" s="10">
        <v>1538064.9727262163</v>
      </c>
      <c r="N13" s="10">
        <v>1000000</v>
      </c>
      <c r="O13" s="10">
        <v>3978177.9779046923</v>
      </c>
      <c r="P13" s="10">
        <v>0</v>
      </c>
      <c r="Q13" s="10">
        <v>0</v>
      </c>
      <c r="R13" s="10">
        <f t="shared" si="0"/>
        <v>313786214.05849367</v>
      </c>
    </row>
    <row r="14" spans="1:18" s="9" customFormat="1" ht="11.4" x14ac:dyDescent="0.2">
      <c r="A14" s="9" t="s">
        <v>9</v>
      </c>
      <c r="B14" s="10">
        <v>11464202.135532735</v>
      </c>
      <c r="C14" s="10">
        <v>2340335.5026190341</v>
      </c>
      <c r="D14" s="10">
        <v>345558491.96036744</v>
      </c>
      <c r="E14" s="10">
        <v>31886245.130132683</v>
      </c>
      <c r="F14" s="10">
        <v>4037750.6430981285</v>
      </c>
      <c r="G14" s="10">
        <v>20349978.356804218</v>
      </c>
      <c r="H14" s="10">
        <v>447479.40730166255</v>
      </c>
      <c r="I14" s="10">
        <v>0</v>
      </c>
      <c r="J14" s="10">
        <v>0</v>
      </c>
      <c r="K14" s="10">
        <v>58666611.973537877</v>
      </c>
      <c r="L14" s="21">
        <v>16332706.631326782</v>
      </c>
      <c r="M14" s="10">
        <v>27660183.400733612</v>
      </c>
      <c r="N14" s="10">
        <v>4000000</v>
      </c>
      <c r="O14" s="10">
        <v>1461666.7677884996</v>
      </c>
      <c r="P14" s="10">
        <v>28110839.115680836</v>
      </c>
      <c r="Q14" s="10">
        <v>0</v>
      </c>
      <c r="R14" s="10">
        <f t="shared" si="0"/>
        <v>552316491.02492344</v>
      </c>
    </row>
    <row r="15" spans="1:18" s="9" customFormat="1" ht="11.4" x14ac:dyDescent="0.2">
      <c r="A15" s="9" t="s">
        <v>10</v>
      </c>
      <c r="B15" s="10">
        <v>4526996.5870346511</v>
      </c>
      <c r="C15" s="10">
        <v>901726.41008721723</v>
      </c>
      <c r="D15" s="10">
        <v>130791682.5343798</v>
      </c>
      <c r="E15" s="10">
        <v>10443472.963521181</v>
      </c>
      <c r="F15" s="10">
        <v>1322455.482059455</v>
      </c>
      <c r="G15" s="10">
        <v>27392463.676437192</v>
      </c>
      <c r="H15" s="10">
        <v>591750.65928461554</v>
      </c>
      <c r="I15" s="10">
        <v>814213.94880000001</v>
      </c>
      <c r="J15" s="10">
        <v>0</v>
      </c>
      <c r="K15" s="10">
        <v>68567109.608780622</v>
      </c>
      <c r="L15" s="21">
        <v>19088991.680625282</v>
      </c>
      <c r="M15" s="10">
        <v>9208875.2321958989</v>
      </c>
      <c r="N15" s="10">
        <v>4000000</v>
      </c>
      <c r="O15" s="10">
        <v>1840797.4469230582</v>
      </c>
      <c r="P15" s="10">
        <v>13579605.415709468</v>
      </c>
      <c r="Q15" s="10">
        <v>0</v>
      </c>
      <c r="R15" s="10">
        <f t="shared" si="0"/>
        <v>293070141.6458385</v>
      </c>
    </row>
    <row r="16" spans="1:18" s="9" customFormat="1" ht="11.4" x14ac:dyDescent="0.2">
      <c r="A16" s="9" t="s">
        <v>53</v>
      </c>
      <c r="B16" s="10">
        <v>0</v>
      </c>
      <c r="C16" s="10">
        <v>0</v>
      </c>
      <c r="D16" s="10">
        <v>0</v>
      </c>
      <c r="E16" s="10">
        <v>60231.709001624033</v>
      </c>
      <c r="F16" s="10">
        <v>7627.1326637447446</v>
      </c>
      <c r="G16" s="10">
        <v>1171127.6506240258</v>
      </c>
      <c r="H16" s="10">
        <v>39184.675716985585</v>
      </c>
      <c r="I16" s="10">
        <v>0</v>
      </c>
      <c r="J16" s="10">
        <v>0</v>
      </c>
      <c r="K16" s="10">
        <v>0</v>
      </c>
      <c r="L16" s="21">
        <v>0</v>
      </c>
      <c r="M16" s="10">
        <v>0</v>
      </c>
      <c r="N16" s="10">
        <v>1000000</v>
      </c>
      <c r="O16" s="10">
        <v>0</v>
      </c>
      <c r="P16" s="10">
        <v>0</v>
      </c>
      <c r="Q16" s="10">
        <v>0</v>
      </c>
      <c r="R16" s="10">
        <f t="shared" si="0"/>
        <v>2278171.1680063801</v>
      </c>
    </row>
    <row r="17" spans="1:18" s="9" customFormat="1" ht="11.4" x14ac:dyDescent="0.2">
      <c r="A17" s="9" t="s">
        <v>11</v>
      </c>
      <c r="B17" s="10">
        <v>636810.27578066045</v>
      </c>
      <c r="C17" s="10">
        <v>166285.27526103289</v>
      </c>
      <c r="D17" s="10">
        <v>45215892.336543567</v>
      </c>
      <c r="E17" s="10">
        <v>1715648.0222277541</v>
      </c>
      <c r="F17" s="10">
        <v>217252.26274867193</v>
      </c>
      <c r="G17" s="10">
        <v>3275023.2606432866</v>
      </c>
      <c r="H17" s="10">
        <v>160517.4752329094</v>
      </c>
      <c r="I17" s="10">
        <v>0</v>
      </c>
      <c r="J17" s="10">
        <v>0</v>
      </c>
      <c r="K17" s="10">
        <v>1165808.7280677869</v>
      </c>
      <c r="L17" s="21">
        <v>324559.56395429722</v>
      </c>
      <c r="M17" s="10">
        <v>4089550.9213109082</v>
      </c>
      <c r="N17" s="10">
        <v>4000000</v>
      </c>
      <c r="O17" s="10">
        <v>463112.37116062798</v>
      </c>
      <c r="P17" s="10">
        <v>1755770.5707319998</v>
      </c>
      <c r="Q17" s="10">
        <v>0</v>
      </c>
      <c r="R17" s="10">
        <f t="shared" si="0"/>
        <v>63186231.063663498</v>
      </c>
    </row>
    <row r="18" spans="1:18" s="9" customFormat="1" ht="11.4" x14ac:dyDescent="0.2">
      <c r="A18" s="9" t="s">
        <v>12</v>
      </c>
      <c r="B18" s="10">
        <v>636810.27578066045</v>
      </c>
      <c r="C18" s="10">
        <v>166285.27526103289</v>
      </c>
      <c r="D18" s="10">
        <v>15260496.254280139</v>
      </c>
      <c r="E18" s="10">
        <v>2189785.2982981759</v>
      </c>
      <c r="F18" s="10">
        <v>277292.19794822216</v>
      </c>
      <c r="G18" s="10">
        <v>10505558.289064357</v>
      </c>
      <c r="H18" s="10">
        <v>216874.8691951255</v>
      </c>
      <c r="I18" s="10">
        <v>0</v>
      </c>
      <c r="J18" s="10">
        <v>1815799.6682038985</v>
      </c>
      <c r="K18" s="10">
        <v>0</v>
      </c>
      <c r="L18" s="21">
        <v>0</v>
      </c>
      <c r="M18" s="10">
        <v>1378533.4836186352</v>
      </c>
      <c r="N18" s="10">
        <v>4000000</v>
      </c>
      <c r="O18" s="10">
        <v>0</v>
      </c>
      <c r="P18" s="10">
        <v>2336389.0986961359</v>
      </c>
      <c r="Q18" s="10">
        <v>0</v>
      </c>
      <c r="R18" s="10">
        <f t="shared" si="0"/>
        <v>38783824.710346378</v>
      </c>
    </row>
    <row r="19" spans="1:18" s="9" customFormat="1" ht="11.4" x14ac:dyDescent="0.2">
      <c r="A19" s="9" t="s">
        <v>13</v>
      </c>
      <c r="B19" s="10">
        <v>7589225.131480366</v>
      </c>
      <c r="C19" s="10">
        <v>1460675.2345276393</v>
      </c>
      <c r="D19" s="10">
        <v>376194581.65621012</v>
      </c>
      <c r="E19" s="10">
        <v>14235052.534366621</v>
      </c>
      <c r="F19" s="10">
        <v>1802582.6587796572</v>
      </c>
      <c r="G19" s="10">
        <v>21667158.761894945</v>
      </c>
      <c r="H19" s="10">
        <v>477814.95664941799</v>
      </c>
      <c r="I19" s="10">
        <v>0</v>
      </c>
      <c r="J19" s="10">
        <v>0</v>
      </c>
      <c r="K19" s="10">
        <v>334188367.1686241</v>
      </c>
      <c r="L19" s="21">
        <v>93037597.786419064</v>
      </c>
      <c r="M19" s="10">
        <v>18221555.535980217</v>
      </c>
      <c r="N19" s="10">
        <v>4000000</v>
      </c>
      <c r="O19" s="10">
        <v>3708350.2001734003</v>
      </c>
      <c r="P19" s="10">
        <v>15185236.713058958</v>
      </c>
      <c r="Q19" s="10">
        <v>0</v>
      </c>
      <c r="R19" s="10">
        <f t="shared" si="0"/>
        <v>891768198.33816445</v>
      </c>
    </row>
    <row r="20" spans="1:18" s="9" customFormat="1" ht="11.4" x14ac:dyDescent="0.2">
      <c r="A20" s="9" t="s">
        <v>14</v>
      </c>
      <c r="B20" s="10">
        <v>2587953.531278559</v>
      </c>
      <c r="C20" s="10">
        <v>546163.99865841481</v>
      </c>
      <c r="D20" s="10">
        <v>80098339.630547687</v>
      </c>
      <c r="E20" s="10">
        <v>7140635.1692607449</v>
      </c>
      <c r="F20" s="10">
        <v>904217.60634227784</v>
      </c>
      <c r="G20" s="10">
        <v>20420331.346417312</v>
      </c>
      <c r="H20" s="10">
        <v>489050.71696026938</v>
      </c>
      <c r="I20" s="10">
        <v>0</v>
      </c>
      <c r="J20" s="10">
        <v>0</v>
      </c>
      <c r="K20" s="10">
        <v>3594140.2619587923</v>
      </c>
      <c r="L20" s="21">
        <v>1000603.7286843257</v>
      </c>
      <c r="M20" s="10">
        <v>5539038.1389451548</v>
      </c>
      <c r="N20" s="10">
        <v>4000000</v>
      </c>
      <c r="O20" s="10">
        <v>0</v>
      </c>
      <c r="P20" s="10">
        <v>8335638.149917583</v>
      </c>
      <c r="Q20" s="10">
        <v>0</v>
      </c>
      <c r="R20" s="10">
        <f t="shared" si="0"/>
        <v>134656112.27897108</v>
      </c>
    </row>
    <row r="21" spans="1:18" s="9" customFormat="1" ht="11.4" x14ac:dyDescent="0.2">
      <c r="A21" s="9" t="s">
        <v>15</v>
      </c>
      <c r="B21" s="10">
        <v>691855.36262501124</v>
      </c>
      <c r="C21" s="10">
        <v>180645.98193253874</v>
      </c>
      <c r="D21" s="10">
        <v>29186689.551759094</v>
      </c>
      <c r="E21" s="10">
        <v>3590492.3281999812</v>
      </c>
      <c r="F21" s="10">
        <v>454663.52805298293</v>
      </c>
      <c r="G21" s="10">
        <v>16112264.693366539</v>
      </c>
      <c r="H21" s="10">
        <v>362548.68240149959</v>
      </c>
      <c r="I21" s="10">
        <v>0</v>
      </c>
      <c r="J21" s="10">
        <v>0</v>
      </c>
      <c r="K21" s="10">
        <v>223666.19059069251</v>
      </c>
      <c r="L21" s="21">
        <v>62268.527188898974</v>
      </c>
      <c r="M21" s="10">
        <v>2316135.2053040615</v>
      </c>
      <c r="N21" s="10">
        <v>4000000</v>
      </c>
      <c r="O21" s="10">
        <v>0</v>
      </c>
      <c r="P21" s="10">
        <v>3900306.9081099303</v>
      </c>
      <c r="Q21" s="10">
        <v>0</v>
      </c>
      <c r="R21" s="10">
        <f t="shared" si="0"/>
        <v>61081536.959531233</v>
      </c>
    </row>
    <row r="22" spans="1:18" s="9" customFormat="1" ht="11.4" x14ac:dyDescent="0.2">
      <c r="A22" s="9" t="s">
        <v>16</v>
      </c>
      <c r="B22" s="10">
        <v>938169.09223249659</v>
      </c>
      <c r="C22" s="10">
        <v>203772.44668640418</v>
      </c>
      <c r="D22" s="10">
        <v>23310452.429732434</v>
      </c>
      <c r="E22" s="10">
        <v>2325497.9849203411</v>
      </c>
      <c r="F22" s="10">
        <v>294477.47597167257</v>
      </c>
      <c r="G22" s="10">
        <v>14841609.216028767</v>
      </c>
      <c r="H22" s="10">
        <v>310818.40248784929</v>
      </c>
      <c r="I22" s="10">
        <v>0</v>
      </c>
      <c r="J22" s="10">
        <v>117394.35613956938</v>
      </c>
      <c r="K22" s="10">
        <v>0</v>
      </c>
      <c r="L22" s="21">
        <v>0</v>
      </c>
      <c r="M22" s="10">
        <v>2001558.552449964</v>
      </c>
      <c r="N22" s="10">
        <v>4000000</v>
      </c>
      <c r="O22" s="10">
        <v>0</v>
      </c>
      <c r="P22" s="10">
        <v>3569071.6549556814</v>
      </c>
      <c r="Q22" s="10">
        <v>0</v>
      </c>
      <c r="R22" s="10">
        <f t="shared" si="0"/>
        <v>51912821.611605182</v>
      </c>
    </row>
    <row r="23" spans="1:18" s="9" customFormat="1" ht="11.4" x14ac:dyDescent="0.2">
      <c r="A23" s="9" t="s">
        <v>17</v>
      </c>
      <c r="B23" s="10">
        <v>1047667.1197981599</v>
      </c>
      <c r="C23" s="10">
        <v>253184.75705881874</v>
      </c>
      <c r="D23" s="10">
        <v>34713672.618433498</v>
      </c>
      <c r="E23" s="10">
        <v>4679269.9837091584</v>
      </c>
      <c r="F23" s="10">
        <v>592535.2862603676</v>
      </c>
      <c r="G23" s="10">
        <v>22021359.103424642</v>
      </c>
      <c r="H23" s="10">
        <v>476488.31174273527</v>
      </c>
      <c r="I23" s="10">
        <v>2426137.5096</v>
      </c>
      <c r="J23" s="10">
        <v>0</v>
      </c>
      <c r="K23" s="10">
        <v>0</v>
      </c>
      <c r="L23" s="21">
        <v>0</v>
      </c>
      <c r="M23" s="10">
        <v>3081870.0327450167</v>
      </c>
      <c r="N23" s="10">
        <v>4000000</v>
      </c>
      <c r="O23" s="10">
        <v>0</v>
      </c>
      <c r="P23" s="10">
        <v>5502296.9644347215</v>
      </c>
      <c r="Q23" s="10">
        <v>0</v>
      </c>
      <c r="R23" s="10">
        <f t="shared" si="0"/>
        <v>78794481.687207118</v>
      </c>
    </row>
    <row r="24" spans="1:18" s="9" customFormat="1" ht="11.4" x14ac:dyDescent="0.2">
      <c r="A24" s="9" t="s">
        <v>18</v>
      </c>
      <c r="B24" s="10">
        <v>1515911.7712985128</v>
      </c>
      <c r="C24" s="10">
        <v>395808.96172031423</v>
      </c>
      <c r="D24" s="10">
        <v>49574141.683561146</v>
      </c>
      <c r="E24" s="10">
        <v>5907881.8470433708</v>
      </c>
      <c r="F24" s="10">
        <v>748114.23012941843</v>
      </c>
      <c r="G24" s="10">
        <v>15040495.393208085</v>
      </c>
      <c r="H24" s="10">
        <v>358996.467772501</v>
      </c>
      <c r="I24" s="10">
        <v>0</v>
      </c>
      <c r="J24" s="10">
        <v>0</v>
      </c>
      <c r="K24" s="10">
        <v>6002556.6258657835</v>
      </c>
      <c r="L24" s="21">
        <v>1671103.6416614067</v>
      </c>
      <c r="M24" s="10">
        <v>4231030.5145299174</v>
      </c>
      <c r="N24" s="10">
        <v>4000000</v>
      </c>
      <c r="O24" s="10">
        <v>618127.11284790712</v>
      </c>
      <c r="P24" s="10">
        <v>5710793.2487079818</v>
      </c>
      <c r="Q24" s="10">
        <v>0</v>
      </c>
      <c r="R24" s="10">
        <f t="shared" si="0"/>
        <v>95774961.498346344</v>
      </c>
    </row>
    <row r="25" spans="1:18" s="9" customFormat="1" ht="11.4" x14ac:dyDescent="0.2">
      <c r="A25" s="9" t="s">
        <v>19</v>
      </c>
      <c r="B25" s="10">
        <v>636810.27578066045</v>
      </c>
      <c r="C25" s="10">
        <v>166285.27526103289</v>
      </c>
      <c r="D25" s="10">
        <v>17858022.516160004</v>
      </c>
      <c r="E25" s="10">
        <v>1630830.704347122</v>
      </c>
      <c r="F25" s="10">
        <v>206511.85796219727</v>
      </c>
      <c r="G25" s="10">
        <v>9229040.14284431</v>
      </c>
      <c r="H25" s="10">
        <v>246613.85009218898</v>
      </c>
      <c r="I25" s="10">
        <v>0</v>
      </c>
      <c r="J25" s="10">
        <v>77663.687715075765</v>
      </c>
      <c r="K25" s="10">
        <v>10886736.638765128</v>
      </c>
      <c r="L25" s="21">
        <v>3030853.1477181162</v>
      </c>
      <c r="M25" s="10">
        <v>541623.64666825137</v>
      </c>
      <c r="N25" s="10">
        <v>4000000</v>
      </c>
      <c r="O25" s="10">
        <v>0</v>
      </c>
      <c r="P25" s="10">
        <v>1637175.0358317641</v>
      </c>
      <c r="Q25" s="10">
        <v>0</v>
      </c>
      <c r="R25" s="10">
        <f t="shared" si="0"/>
        <v>50148166.779145844</v>
      </c>
    </row>
    <row r="26" spans="1:18" s="9" customFormat="1" ht="11.4" x14ac:dyDescent="0.2">
      <c r="A26" s="9" t="s">
        <v>20</v>
      </c>
      <c r="B26" s="10">
        <v>3580787.9200833896</v>
      </c>
      <c r="C26" s="10">
        <v>686567.23984228505</v>
      </c>
      <c r="D26" s="10">
        <v>180861624.39797157</v>
      </c>
      <c r="E26" s="10">
        <v>5114275.5291214921</v>
      </c>
      <c r="F26" s="10">
        <v>647619.97602460883</v>
      </c>
      <c r="G26" s="10">
        <v>7029641.768033023</v>
      </c>
      <c r="H26" s="10">
        <v>242317.59738573057</v>
      </c>
      <c r="I26" s="10">
        <v>874729.8504</v>
      </c>
      <c r="J26" s="10">
        <v>0</v>
      </c>
      <c r="K26" s="10">
        <v>77925055.224970728</v>
      </c>
      <c r="L26" s="21">
        <v>21694231.993354876</v>
      </c>
      <c r="M26" s="10">
        <v>10635645.228202002</v>
      </c>
      <c r="N26" s="10">
        <v>4000000</v>
      </c>
      <c r="O26" s="10">
        <v>1319402.2618491997</v>
      </c>
      <c r="P26" s="10">
        <v>7525095.9820974199</v>
      </c>
      <c r="Q26" s="10">
        <v>47898294.676558562</v>
      </c>
      <c r="R26" s="10">
        <f t="shared" si="0"/>
        <v>370035289.64589489</v>
      </c>
    </row>
    <row r="27" spans="1:18" s="9" customFormat="1" ht="11.4" x14ac:dyDescent="0.2">
      <c r="A27" s="9" t="s">
        <v>21</v>
      </c>
      <c r="B27" s="10">
        <v>4257345.4939021878</v>
      </c>
      <c r="C27" s="10">
        <v>841712.14198198798</v>
      </c>
      <c r="D27" s="10">
        <v>208921782.4931747</v>
      </c>
      <c r="E27" s="10">
        <v>8675329.6187692787</v>
      </c>
      <c r="F27" s="10">
        <v>1098555.7441560111</v>
      </c>
      <c r="G27" s="10">
        <v>4642498.2900325079</v>
      </c>
      <c r="H27" s="10">
        <v>196396.37003814327</v>
      </c>
      <c r="I27" s="10">
        <v>0</v>
      </c>
      <c r="J27" s="10">
        <v>42994.569836065042</v>
      </c>
      <c r="K27" s="10">
        <v>186950149.80825755</v>
      </c>
      <c r="L27" s="21">
        <v>52046673.8430041</v>
      </c>
      <c r="M27" s="10">
        <v>9485827.7265082281</v>
      </c>
      <c r="N27" s="10">
        <v>4000000</v>
      </c>
      <c r="O27" s="10">
        <v>2309378.1829103515</v>
      </c>
      <c r="P27" s="10">
        <v>8607041.2858959921</v>
      </c>
      <c r="Q27" s="10">
        <v>68074331.424022079</v>
      </c>
      <c r="R27" s="10">
        <f t="shared" si="0"/>
        <v>560150016.9924891</v>
      </c>
    </row>
    <row r="28" spans="1:18" s="9" customFormat="1" ht="11.4" x14ac:dyDescent="0.2">
      <c r="A28" s="9" t="s">
        <v>22</v>
      </c>
      <c r="B28" s="10">
        <v>4464406.0612017941</v>
      </c>
      <c r="C28" s="10">
        <v>933882.7612272423</v>
      </c>
      <c r="D28" s="10">
        <v>127826926.87246116</v>
      </c>
      <c r="E28" s="10">
        <v>12690450.307616444</v>
      </c>
      <c r="F28" s="10">
        <v>1606989.900556219</v>
      </c>
      <c r="G28" s="10">
        <v>27325573.659239661</v>
      </c>
      <c r="H28" s="10">
        <v>587401.46876341989</v>
      </c>
      <c r="I28" s="10">
        <v>0</v>
      </c>
      <c r="J28" s="10">
        <v>463122.33831150649</v>
      </c>
      <c r="K28" s="10">
        <v>1559701.6173054532</v>
      </c>
      <c r="L28" s="21">
        <v>434218.89207865292</v>
      </c>
      <c r="M28" s="10">
        <v>11102781.81354294</v>
      </c>
      <c r="N28" s="10">
        <v>4000000</v>
      </c>
      <c r="O28" s="10">
        <v>651113.08310882014</v>
      </c>
      <c r="P28" s="10">
        <v>12151708.00523518</v>
      </c>
      <c r="Q28" s="10">
        <v>0</v>
      </c>
      <c r="R28" s="10">
        <f t="shared" si="0"/>
        <v>205798276.78064841</v>
      </c>
    </row>
    <row r="29" spans="1:18" s="9" customFormat="1" ht="11.4" x14ac:dyDescent="0.2">
      <c r="A29" s="9" t="s">
        <v>23</v>
      </c>
      <c r="B29" s="10">
        <v>2307234.0700393757</v>
      </c>
      <c r="C29" s="10">
        <v>437894.25135750993</v>
      </c>
      <c r="D29" s="10">
        <v>89449515.121483549</v>
      </c>
      <c r="E29" s="10">
        <v>5652847.653822531</v>
      </c>
      <c r="F29" s="10">
        <v>715819.28685570171</v>
      </c>
      <c r="G29" s="10">
        <v>20408891.834183104</v>
      </c>
      <c r="H29" s="10">
        <v>428066.79068371537</v>
      </c>
      <c r="I29" s="10">
        <v>0</v>
      </c>
      <c r="J29" s="10">
        <v>1944232.6390517044</v>
      </c>
      <c r="K29" s="10">
        <v>24556332.599201493</v>
      </c>
      <c r="L29" s="21">
        <v>6836450.55174868</v>
      </c>
      <c r="M29" s="10">
        <v>6722501.3655778775</v>
      </c>
      <c r="N29" s="10">
        <v>4000000</v>
      </c>
      <c r="O29" s="10">
        <v>850790.19850134628</v>
      </c>
      <c r="P29" s="10">
        <v>7085631.9892338831</v>
      </c>
      <c r="Q29" s="10">
        <v>0</v>
      </c>
      <c r="R29" s="10">
        <f t="shared" si="0"/>
        <v>171396208.35174048</v>
      </c>
    </row>
    <row r="30" spans="1:18" s="9" customFormat="1" ht="11.4" x14ac:dyDescent="0.2">
      <c r="A30" s="9" t="s">
        <v>24</v>
      </c>
      <c r="B30" s="10">
        <v>636810.27578066045</v>
      </c>
      <c r="C30" s="10">
        <v>166285.27526103289</v>
      </c>
      <c r="D30" s="10">
        <v>11027416.608752253</v>
      </c>
      <c r="E30" s="10">
        <v>2812695.8342177719</v>
      </c>
      <c r="F30" s="10">
        <v>356171.26968392526</v>
      </c>
      <c r="G30" s="10">
        <v>18531589.837120563</v>
      </c>
      <c r="H30" s="10">
        <v>416414.94496637216</v>
      </c>
      <c r="I30" s="10">
        <v>349341.79560000001</v>
      </c>
      <c r="J30" s="10">
        <v>855779.92996874067</v>
      </c>
      <c r="K30" s="10">
        <v>0</v>
      </c>
      <c r="L30" s="21">
        <v>0</v>
      </c>
      <c r="M30" s="10">
        <v>896036.01994754863</v>
      </c>
      <c r="N30" s="10">
        <v>4000000</v>
      </c>
      <c r="O30" s="10">
        <v>0</v>
      </c>
      <c r="P30" s="10">
        <v>3603639.498159708</v>
      </c>
      <c r="Q30" s="10">
        <v>0</v>
      </c>
      <c r="R30" s="10">
        <f t="shared" si="0"/>
        <v>43652181.289458573</v>
      </c>
    </row>
    <row r="31" spans="1:18" s="9" customFormat="1" ht="11.4" x14ac:dyDescent="0.2">
      <c r="A31" s="9" t="s">
        <v>25</v>
      </c>
      <c r="B31" s="10">
        <v>2474430.2713316921</v>
      </c>
      <c r="C31" s="10">
        <v>482597.96677564533</v>
      </c>
      <c r="D31" s="10">
        <v>64755632.292271867</v>
      </c>
      <c r="E31" s="10">
        <v>8402305.9635873921</v>
      </c>
      <c r="F31" s="10">
        <v>1063982.7978968141</v>
      </c>
      <c r="G31" s="10">
        <v>23141372.552272335</v>
      </c>
      <c r="H31" s="10">
        <v>482018.71361364331</v>
      </c>
      <c r="I31" s="10">
        <v>0</v>
      </c>
      <c r="J31" s="10">
        <v>0</v>
      </c>
      <c r="K31" s="10">
        <v>21693559.61644122</v>
      </c>
      <c r="L31" s="21">
        <v>6039458.0504387431</v>
      </c>
      <c r="M31" s="10">
        <v>5065837.8284084527</v>
      </c>
      <c r="N31" s="10">
        <v>4000000</v>
      </c>
      <c r="O31" s="10">
        <v>1354478.4632230424</v>
      </c>
      <c r="P31" s="10">
        <v>7536371.3770780703</v>
      </c>
      <c r="Q31" s="10">
        <v>0</v>
      </c>
      <c r="R31" s="10">
        <f t="shared" si="0"/>
        <v>146492045.89333892</v>
      </c>
    </row>
    <row r="32" spans="1:18" s="9" customFormat="1" ht="11.4" x14ac:dyDescent="0.2">
      <c r="A32" s="9" t="s">
        <v>26</v>
      </c>
      <c r="B32" s="10">
        <v>636810.27578066045</v>
      </c>
      <c r="C32" s="10">
        <v>166285.27526103289</v>
      </c>
      <c r="D32" s="10">
        <v>6905369.9343582988</v>
      </c>
      <c r="E32" s="10">
        <v>1281567.7705463062</v>
      </c>
      <c r="F32" s="10">
        <v>162284.74279673363</v>
      </c>
      <c r="G32" s="10">
        <v>14089008.754109178</v>
      </c>
      <c r="H32" s="10">
        <v>209827.01359078975</v>
      </c>
      <c r="I32" s="10">
        <v>0</v>
      </c>
      <c r="J32" s="10">
        <v>2337216.8592650997</v>
      </c>
      <c r="K32" s="10">
        <v>0</v>
      </c>
      <c r="L32" s="21">
        <v>0</v>
      </c>
      <c r="M32" s="10">
        <v>485328.39709593769</v>
      </c>
      <c r="N32" s="10">
        <v>4000000</v>
      </c>
      <c r="O32" s="10">
        <v>0</v>
      </c>
      <c r="P32" s="10">
        <v>1355495.4172921069</v>
      </c>
      <c r="Q32" s="10">
        <v>0</v>
      </c>
      <c r="R32" s="10">
        <f t="shared" si="0"/>
        <v>31629194.440096144</v>
      </c>
    </row>
    <row r="33" spans="1:18" s="9" customFormat="1" ht="11.4" x14ac:dyDescent="0.2">
      <c r="A33" s="9" t="s">
        <v>54</v>
      </c>
      <c r="B33" s="10">
        <v>0</v>
      </c>
      <c r="C33" s="10">
        <v>0</v>
      </c>
      <c r="D33" s="10">
        <v>0</v>
      </c>
      <c r="E33" s="10">
        <v>12570.988142176882</v>
      </c>
      <c r="F33" s="10">
        <v>1591.8624236971248</v>
      </c>
      <c r="G33" s="10">
        <v>444012.42023559136</v>
      </c>
      <c r="H33" s="10">
        <v>23845.071295547488</v>
      </c>
      <c r="I33" s="10">
        <v>0</v>
      </c>
      <c r="J33" s="10">
        <v>0</v>
      </c>
      <c r="K33" s="10">
        <v>0</v>
      </c>
      <c r="L33" s="21">
        <v>0</v>
      </c>
      <c r="M33" s="10">
        <v>0</v>
      </c>
      <c r="N33" s="10">
        <v>1000000</v>
      </c>
      <c r="O33" s="10">
        <v>0</v>
      </c>
      <c r="P33" s="10">
        <v>0</v>
      </c>
      <c r="Q33" s="10">
        <v>0</v>
      </c>
      <c r="R33" s="10">
        <f t="shared" si="0"/>
        <v>1482020.3420970128</v>
      </c>
    </row>
    <row r="34" spans="1:18" s="9" customFormat="1" ht="11.4" x14ac:dyDescent="0.2">
      <c r="A34" s="9" t="s">
        <v>27</v>
      </c>
      <c r="B34" s="10">
        <v>636810.27578066045</v>
      </c>
      <c r="C34" s="10">
        <v>166285.27526103289</v>
      </c>
      <c r="D34" s="10">
        <v>15299769.206149332</v>
      </c>
      <c r="E34" s="10">
        <v>1925702.5999640594</v>
      </c>
      <c r="F34" s="10">
        <v>243851.44377105476</v>
      </c>
      <c r="G34" s="10">
        <v>10496509.882890467</v>
      </c>
      <c r="H34" s="10">
        <v>226823.25165967611</v>
      </c>
      <c r="I34" s="10">
        <v>0</v>
      </c>
      <c r="J34" s="10">
        <v>1400373.4436171488</v>
      </c>
      <c r="K34" s="10">
        <v>0</v>
      </c>
      <c r="L34" s="21">
        <v>0</v>
      </c>
      <c r="M34" s="10">
        <v>1405924.8143277981</v>
      </c>
      <c r="N34" s="10">
        <v>4000000</v>
      </c>
      <c r="O34" s="10">
        <v>0</v>
      </c>
      <c r="P34" s="10">
        <v>2424684.7463322296</v>
      </c>
      <c r="Q34" s="10">
        <v>0</v>
      </c>
      <c r="R34" s="10">
        <f t="shared" si="0"/>
        <v>38226734.939753458</v>
      </c>
    </row>
    <row r="35" spans="1:18" s="9" customFormat="1" ht="11.4" x14ac:dyDescent="0.2">
      <c r="A35" s="9" t="s">
        <v>28</v>
      </c>
      <c r="B35" s="10">
        <v>1757546.8659062693</v>
      </c>
      <c r="C35" s="10">
        <v>341830.27932643576</v>
      </c>
      <c r="D35" s="10">
        <v>60856291.337909497</v>
      </c>
      <c r="E35" s="10">
        <v>3444210.0367092718</v>
      </c>
      <c r="F35" s="10">
        <v>436139.82248244807</v>
      </c>
      <c r="G35" s="10">
        <v>8793123.2529897615</v>
      </c>
      <c r="H35" s="10">
        <v>147588.8683189243</v>
      </c>
      <c r="I35" s="10">
        <v>0</v>
      </c>
      <c r="J35" s="10">
        <v>242983.03598371943</v>
      </c>
      <c r="K35" s="10">
        <v>3479436.1390907723</v>
      </c>
      <c r="L35" s="21">
        <v>968670.26214140723</v>
      </c>
      <c r="M35" s="10">
        <v>5215894.5954734106</v>
      </c>
      <c r="N35" s="10">
        <v>4000000</v>
      </c>
      <c r="O35" s="10">
        <v>0</v>
      </c>
      <c r="P35" s="10">
        <v>4028014.4399975622</v>
      </c>
      <c r="Q35" s="10">
        <v>0</v>
      </c>
      <c r="R35" s="10">
        <f t="shared" si="0"/>
        <v>93711728.936329499</v>
      </c>
    </row>
    <row r="36" spans="1:18" s="9" customFormat="1" ht="11.4" x14ac:dyDescent="0.2">
      <c r="A36" s="9" t="s">
        <v>29</v>
      </c>
      <c r="B36" s="10">
        <v>636810.27578066045</v>
      </c>
      <c r="C36" s="10">
        <v>166285.27526103289</v>
      </c>
      <c r="D36" s="10">
        <v>11165203.13559342</v>
      </c>
      <c r="E36" s="10">
        <v>1338276.5976302733</v>
      </c>
      <c r="F36" s="10">
        <v>169465.77342900602</v>
      </c>
      <c r="G36" s="10">
        <v>5061558.6797907865</v>
      </c>
      <c r="H36" s="10">
        <v>204885.76305916824</v>
      </c>
      <c r="I36" s="10">
        <v>0</v>
      </c>
      <c r="J36" s="10">
        <v>0</v>
      </c>
      <c r="K36" s="10">
        <v>0</v>
      </c>
      <c r="L36" s="21">
        <v>0</v>
      </c>
      <c r="M36" s="10">
        <v>823256.14002185862</v>
      </c>
      <c r="N36" s="10">
        <v>4000000</v>
      </c>
      <c r="O36" s="10">
        <v>0</v>
      </c>
      <c r="P36" s="10">
        <v>1677970.3453655159</v>
      </c>
      <c r="Q36" s="10">
        <v>0</v>
      </c>
      <c r="R36" s="10">
        <f t="shared" si="0"/>
        <v>25243711.985931721</v>
      </c>
    </row>
    <row r="37" spans="1:18" s="9" customFormat="1" ht="11.4" x14ac:dyDescent="0.2">
      <c r="A37" s="9" t="s">
        <v>30</v>
      </c>
      <c r="B37" s="10">
        <v>6159544.8095062114</v>
      </c>
      <c r="C37" s="10">
        <v>1154499.7365189628</v>
      </c>
      <c r="D37" s="10">
        <v>444356956.57055956</v>
      </c>
      <c r="E37" s="10">
        <v>1677253.2660456009</v>
      </c>
      <c r="F37" s="10">
        <v>212390.34028544714</v>
      </c>
      <c r="G37" s="10">
        <v>4877022.8128886735</v>
      </c>
      <c r="H37" s="10">
        <v>203240.03692849277</v>
      </c>
      <c r="I37" s="10">
        <v>0</v>
      </c>
      <c r="J37" s="10">
        <v>0</v>
      </c>
      <c r="K37" s="10">
        <v>227831938.68266404</v>
      </c>
      <c r="L37" s="21">
        <v>63428109.705975808</v>
      </c>
      <c r="M37" s="10">
        <v>18707862.479932413</v>
      </c>
      <c r="N37" s="10">
        <v>4000000</v>
      </c>
      <c r="O37" s="10">
        <v>1881077.4709677252</v>
      </c>
      <c r="P37" s="10">
        <v>10806370.022037901</v>
      </c>
      <c r="Q37" s="10">
        <v>108496787.10887545</v>
      </c>
      <c r="R37" s="10">
        <f t="shared" si="0"/>
        <v>893793053.04318619</v>
      </c>
    </row>
    <row r="38" spans="1:18" s="9" customFormat="1" ht="11.4" x14ac:dyDescent="0.2">
      <c r="A38" s="9" t="s">
        <v>31</v>
      </c>
      <c r="B38" s="10">
        <v>636817.0820579367</v>
      </c>
      <c r="C38" s="10">
        <v>166285.27526103289</v>
      </c>
      <c r="D38" s="10">
        <v>33806043.747977488</v>
      </c>
      <c r="E38" s="10">
        <v>2649525.7212330881</v>
      </c>
      <c r="F38" s="10">
        <v>335509.06170209881</v>
      </c>
      <c r="G38" s="10">
        <v>14412145.417254368</v>
      </c>
      <c r="H38" s="10">
        <v>242575.7419493527</v>
      </c>
      <c r="I38" s="10">
        <v>0</v>
      </c>
      <c r="J38" s="10">
        <v>967886.24130855442</v>
      </c>
      <c r="K38" s="10">
        <v>11068869.494309224</v>
      </c>
      <c r="L38" s="21">
        <v>3081558.6017679661</v>
      </c>
      <c r="M38" s="10">
        <v>1893390.0295582658</v>
      </c>
      <c r="N38" s="10">
        <v>4000000</v>
      </c>
      <c r="O38" s="10">
        <v>0</v>
      </c>
      <c r="P38" s="10">
        <v>2564231.4429495446</v>
      </c>
      <c r="Q38" s="10">
        <v>0</v>
      </c>
      <c r="R38" s="10">
        <f t="shared" si="0"/>
        <v>75824837.857328922</v>
      </c>
    </row>
    <row r="39" spans="1:18" s="9" customFormat="1" ht="11.4" x14ac:dyDescent="0.2">
      <c r="A39" s="9" t="s">
        <v>32</v>
      </c>
      <c r="B39" s="10">
        <v>11631688.284237022</v>
      </c>
      <c r="C39" s="10">
        <v>2280289.488323444</v>
      </c>
      <c r="D39" s="10">
        <v>831621301.30499411</v>
      </c>
      <c r="E39" s="10">
        <v>29666974.214803271</v>
      </c>
      <c r="F39" s="10">
        <v>3756724.6856983267</v>
      </c>
      <c r="G39" s="10">
        <v>26597264.991649553</v>
      </c>
      <c r="H39" s="10">
        <v>592707.03035525186</v>
      </c>
      <c r="I39" s="10">
        <v>275072.28000000003</v>
      </c>
      <c r="J39" s="10">
        <v>505760.47771584766</v>
      </c>
      <c r="K39" s="10">
        <v>929097233.59731877</v>
      </c>
      <c r="L39" s="21">
        <v>258659437.01309395</v>
      </c>
      <c r="M39" s="10">
        <v>36843706.098998234</v>
      </c>
      <c r="N39" s="10">
        <v>4000000</v>
      </c>
      <c r="O39" s="10">
        <v>5249299.5559039488</v>
      </c>
      <c r="P39" s="10">
        <v>23569322.11531755</v>
      </c>
      <c r="Q39" s="10">
        <v>85746664.125732586</v>
      </c>
      <c r="R39" s="10">
        <f t="shared" si="0"/>
        <v>2250093445.2641416</v>
      </c>
    </row>
    <row r="40" spans="1:18" s="9" customFormat="1" ht="11.4" x14ac:dyDescent="0.2">
      <c r="A40" s="9" t="s">
        <v>33</v>
      </c>
      <c r="B40" s="10">
        <v>3133629.1155850142</v>
      </c>
      <c r="C40" s="10">
        <v>744924.35681069293</v>
      </c>
      <c r="D40" s="10">
        <v>98852872.811472952</v>
      </c>
      <c r="E40" s="10">
        <v>11239961.884580871</v>
      </c>
      <c r="F40" s="10">
        <v>1423314.7597857665</v>
      </c>
      <c r="G40" s="10">
        <v>34182976.349708006</v>
      </c>
      <c r="H40" s="10">
        <v>729811.02578359644</v>
      </c>
      <c r="I40" s="10">
        <v>1994274.0299999998</v>
      </c>
      <c r="J40" s="10">
        <v>745912.33552115876</v>
      </c>
      <c r="K40" s="10">
        <v>3371996.894503573</v>
      </c>
      <c r="L40" s="21">
        <v>938759.17683044903</v>
      </c>
      <c r="M40" s="10">
        <v>8420177.2863933574</v>
      </c>
      <c r="N40" s="10">
        <v>4000000</v>
      </c>
      <c r="O40" s="10">
        <v>858839.58975638368</v>
      </c>
      <c r="P40" s="10">
        <v>13441699.398531692</v>
      </c>
      <c r="Q40" s="10">
        <v>0</v>
      </c>
      <c r="R40" s="10">
        <f t="shared" si="0"/>
        <v>184079149.0152635</v>
      </c>
    </row>
    <row r="41" spans="1:18" s="9" customFormat="1" ht="11.4" x14ac:dyDescent="0.2">
      <c r="A41" s="9" t="s">
        <v>34</v>
      </c>
      <c r="B41" s="10">
        <v>636810.27578066045</v>
      </c>
      <c r="C41" s="10">
        <v>166285.27526103289</v>
      </c>
      <c r="D41" s="10">
        <v>6480978.9873528518</v>
      </c>
      <c r="E41" s="10">
        <v>889410.49050678522</v>
      </c>
      <c r="F41" s="10">
        <v>112625.92272516506</v>
      </c>
      <c r="G41" s="10">
        <v>7086709.7555475384</v>
      </c>
      <c r="H41" s="10">
        <v>162743.91755656712</v>
      </c>
      <c r="I41" s="10">
        <v>0</v>
      </c>
      <c r="J41" s="10">
        <v>959966.09485914593</v>
      </c>
      <c r="K41" s="10">
        <v>0</v>
      </c>
      <c r="L41" s="21">
        <v>0</v>
      </c>
      <c r="M41" s="10">
        <v>541800.90901428845</v>
      </c>
      <c r="N41" s="10">
        <v>4000000</v>
      </c>
      <c r="O41" s="10">
        <v>0</v>
      </c>
      <c r="P41" s="10">
        <v>992990.10029103677</v>
      </c>
      <c r="Q41" s="10">
        <v>0</v>
      </c>
      <c r="R41" s="10">
        <f t="shared" si="0"/>
        <v>22030321.728895072</v>
      </c>
    </row>
    <row r="42" spans="1:18" s="9" customFormat="1" ht="11.4" x14ac:dyDescent="0.2">
      <c r="A42" s="9" t="s">
        <v>35</v>
      </c>
      <c r="B42" s="10">
        <v>5162418.3822509469</v>
      </c>
      <c r="C42" s="10">
        <v>1072613.6131029178</v>
      </c>
      <c r="D42" s="10">
        <v>141248469.07859242</v>
      </c>
      <c r="E42" s="10">
        <v>14753805.940030776</v>
      </c>
      <c r="F42" s="10">
        <v>1868272.3280643728</v>
      </c>
      <c r="G42" s="10">
        <v>29906739.703832943</v>
      </c>
      <c r="H42" s="10">
        <v>686055.01323218259</v>
      </c>
      <c r="I42" s="10">
        <v>1325848.3895999999</v>
      </c>
      <c r="J42" s="10">
        <v>0</v>
      </c>
      <c r="K42" s="10">
        <v>35425524.686494157</v>
      </c>
      <c r="L42" s="21">
        <v>9862418.5264212266</v>
      </c>
      <c r="M42" s="10">
        <v>11568760.253852814</v>
      </c>
      <c r="N42" s="10">
        <v>4000000</v>
      </c>
      <c r="O42" s="10">
        <v>1154897.0703211166</v>
      </c>
      <c r="P42" s="10">
        <v>14248552.432265952</v>
      </c>
      <c r="Q42" s="10">
        <v>0</v>
      </c>
      <c r="R42" s="10">
        <f t="shared" si="0"/>
        <v>272284375.41806185</v>
      </c>
    </row>
    <row r="43" spans="1:18" s="9" customFormat="1" ht="11.4" x14ac:dyDescent="0.2">
      <c r="A43" s="9" t="s">
        <v>36</v>
      </c>
      <c r="B43" s="10">
        <v>936441.65905977169</v>
      </c>
      <c r="C43" s="10">
        <v>244507.88830946872</v>
      </c>
      <c r="D43" s="10">
        <v>24158856.138979498</v>
      </c>
      <c r="E43" s="10">
        <v>4221092.2097275844</v>
      </c>
      <c r="F43" s="10">
        <v>534516.30051911145</v>
      </c>
      <c r="G43" s="10">
        <v>19282584.574152268</v>
      </c>
      <c r="H43" s="10">
        <v>399836.10120599048</v>
      </c>
      <c r="I43" s="10">
        <v>0</v>
      </c>
      <c r="J43" s="10">
        <v>8621458.4900382962</v>
      </c>
      <c r="K43" s="10">
        <v>440093.41804306395</v>
      </c>
      <c r="L43" s="21">
        <v>122521.49397682551</v>
      </c>
      <c r="M43" s="10">
        <v>2106637.7621716661</v>
      </c>
      <c r="N43" s="10">
        <v>4000000</v>
      </c>
      <c r="O43" s="10">
        <v>488818.21090914728</v>
      </c>
      <c r="P43" s="10">
        <v>4947429.8512935042</v>
      </c>
      <c r="Q43" s="10">
        <v>0</v>
      </c>
      <c r="R43" s="10">
        <f t="shared" si="0"/>
        <v>70504794.098386198</v>
      </c>
    </row>
    <row r="44" spans="1:18" s="9" customFormat="1" ht="11.4" x14ac:dyDescent="0.2">
      <c r="A44" s="9" t="s">
        <v>37</v>
      </c>
      <c r="B44" s="10">
        <v>1659212.4943291938</v>
      </c>
      <c r="C44" s="10">
        <v>340715.35312097264</v>
      </c>
      <c r="D44" s="10">
        <v>75300258.654487729</v>
      </c>
      <c r="E44" s="10">
        <v>5601892.8810324026</v>
      </c>
      <c r="F44" s="10">
        <v>709366.89129258075</v>
      </c>
      <c r="G44" s="10">
        <v>16268112.855051534</v>
      </c>
      <c r="H44" s="10">
        <v>313143.44876313285</v>
      </c>
      <c r="I44" s="10">
        <v>0</v>
      </c>
      <c r="J44" s="10">
        <v>980326.73624323634</v>
      </c>
      <c r="K44" s="10">
        <v>32701342.183660433</v>
      </c>
      <c r="L44" s="21">
        <v>9104010.1939301658</v>
      </c>
      <c r="M44" s="10">
        <v>5320014.6994629269</v>
      </c>
      <c r="N44" s="10">
        <v>4000000</v>
      </c>
      <c r="O44" s="10">
        <v>1571394.3289682486</v>
      </c>
      <c r="P44" s="10">
        <v>5408403.302130444</v>
      </c>
      <c r="Q44" s="10">
        <v>0</v>
      </c>
      <c r="R44" s="10">
        <f t="shared" si="0"/>
        <v>159278194.02247301</v>
      </c>
    </row>
    <row r="45" spans="1:18" s="9" customFormat="1" ht="11.4" x14ac:dyDescent="0.2">
      <c r="A45" s="9" t="s">
        <v>38</v>
      </c>
      <c r="B45" s="10">
        <v>6200837.1324860705</v>
      </c>
      <c r="C45" s="10">
        <v>1278012.7345833974</v>
      </c>
      <c r="D45" s="10">
        <v>251142613.41951534</v>
      </c>
      <c r="E45" s="10">
        <v>19087338.986681513</v>
      </c>
      <c r="F45" s="10">
        <v>2417026.9956205585</v>
      </c>
      <c r="G45" s="10">
        <v>28053351.795177598</v>
      </c>
      <c r="H45" s="10">
        <v>645773.40835678787</v>
      </c>
      <c r="I45" s="10">
        <v>6585230.3832</v>
      </c>
      <c r="J45" s="10">
        <v>0</v>
      </c>
      <c r="K45" s="10">
        <v>225152812.74020249</v>
      </c>
      <c r="L45" s="21">
        <v>62682244.50322295</v>
      </c>
      <c r="M45" s="10">
        <v>15549865.181465849</v>
      </c>
      <c r="N45" s="10">
        <v>4000000</v>
      </c>
      <c r="O45" s="10">
        <v>2767714.8719944777</v>
      </c>
      <c r="P45" s="10">
        <v>15550729.188705994</v>
      </c>
      <c r="Q45" s="10">
        <v>0</v>
      </c>
      <c r="R45" s="10">
        <f t="shared" si="0"/>
        <v>641113551.34121311</v>
      </c>
    </row>
    <row r="46" spans="1:18" s="9" customFormat="1" ht="11.4" x14ac:dyDescent="0.2">
      <c r="A46" s="9" t="s">
        <v>39</v>
      </c>
      <c r="B46" s="10">
        <v>2353542.6193718677</v>
      </c>
      <c r="C46" s="10">
        <v>481161.76912373322</v>
      </c>
      <c r="D46" s="10">
        <v>63438041.45830597</v>
      </c>
      <c r="E46" s="10">
        <v>6824123.2224556953</v>
      </c>
      <c r="F46" s="10">
        <v>864137.74395821127</v>
      </c>
      <c r="G46" s="10">
        <v>2892173.5815247186</v>
      </c>
      <c r="H46" s="10">
        <v>154349.05634757283</v>
      </c>
      <c r="I46" s="10">
        <v>0</v>
      </c>
      <c r="J46" s="10">
        <v>0</v>
      </c>
      <c r="K46" s="10">
        <v>8799259.5698496178</v>
      </c>
      <c r="L46" s="21">
        <v>2449702.3474541004</v>
      </c>
      <c r="M46" s="10">
        <v>4830782.4371383814</v>
      </c>
      <c r="N46" s="10">
        <v>1000000</v>
      </c>
      <c r="O46" s="10">
        <v>614846.4420336918</v>
      </c>
      <c r="P46" s="10">
        <v>0</v>
      </c>
      <c r="Q46" s="10">
        <v>0</v>
      </c>
      <c r="R46" s="10">
        <f t="shared" si="0"/>
        <v>94702120.247563556</v>
      </c>
    </row>
    <row r="47" spans="1:18" s="9" customFormat="1" ht="11.4" x14ac:dyDescent="0.2">
      <c r="A47" s="9" t="s">
        <v>40</v>
      </c>
      <c r="B47" s="10">
        <v>762647.45257581037</v>
      </c>
      <c r="C47" s="10">
        <v>166285.27526103289</v>
      </c>
      <c r="D47" s="10">
        <v>26058277.958021332</v>
      </c>
      <c r="E47" s="10">
        <v>1716047.0430693417</v>
      </c>
      <c r="F47" s="10">
        <v>217302.79070055697</v>
      </c>
      <c r="G47" s="10">
        <v>703895.85433963535</v>
      </c>
      <c r="H47" s="10">
        <v>118667.51487914762</v>
      </c>
      <c r="I47" s="10">
        <v>0</v>
      </c>
      <c r="J47" s="10">
        <v>0</v>
      </c>
      <c r="K47" s="10">
        <v>7621566.8978639925</v>
      </c>
      <c r="L47" s="21">
        <v>2121834.1599240541</v>
      </c>
      <c r="M47" s="10">
        <v>1383400.7883205053</v>
      </c>
      <c r="N47" s="10">
        <v>4000000</v>
      </c>
      <c r="O47" s="10">
        <v>0</v>
      </c>
      <c r="P47" s="10">
        <v>1285649.5452050548</v>
      </c>
      <c r="Q47" s="10">
        <v>12203349.508398535</v>
      </c>
      <c r="R47" s="10">
        <f t="shared" si="0"/>
        <v>58358924.788558997</v>
      </c>
    </row>
    <row r="48" spans="1:18" s="9" customFormat="1" ht="11.4" x14ac:dyDescent="0.2">
      <c r="A48" s="9" t="s">
        <v>41</v>
      </c>
      <c r="B48" s="10">
        <v>1423065.9817170457</v>
      </c>
      <c r="C48" s="10">
        <v>367286.91445276688</v>
      </c>
      <c r="D48" s="10">
        <v>34580619.515786104</v>
      </c>
      <c r="E48" s="10">
        <v>6217146.4827133548</v>
      </c>
      <c r="F48" s="10">
        <v>787276.36654490768</v>
      </c>
      <c r="G48" s="10">
        <v>16379763.346953169</v>
      </c>
      <c r="H48" s="10">
        <v>401514.40445342724</v>
      </c>
      <c r="I48" s="10">
        <v>275072.28000000003</v>
      </c>
      <c r="J48" s="10">
        <v>500868.20182355808</v>
      </c>
      <c r="K48" s="10">
        <v>0</v>
      </c>
      <c r="L48" s="21">
        <v>0</v>
      </c>
      <c r="M48" s="10">
        <v>3017211.6439404241</v>
      </c>
      <c r="N48" s="10">
        <v>4000000</v>
      </c>
      <c r="O48" s="10">
        <v>0</v>
      </c>
      <c r="P48" s="10">
        <v>6643555.7719749501</v>
      </c>
      <c r="Q48" s="10">
        <v>0</v>
      </c>
      <c r="R48" s="10">
        <f t="shared" si="0"/>
        <v>74593380.91035971</v>
      </c>
    </row>
    <row r="49" spans="1:18" s="9" customFormat="1" ht="11.4" x14ac:dyDescent="0.2">
      <c r="A49" s="9" t="s">
        <v>42</v>
      </c>
      <c r="B49" s="10">
        <v>636810.27578066045</v>
      </c>
      <c r="C49" s="10">
        <v>166285.27526103289</v>
      </c>
      <c r="D49" s="10">
        <v>5244205.9942141594</v>
      </c>
      <c r="E49" s="10">
        <v>1010746.7280900315</v>
      </c>
      <c r="F49" s="10">
        <v>127990.71307076387</v>
      </c>
      <c r="G49" s="10">
        <v>8796367.9075205792</v>
      </c>
      <c r="H49" s="10">
        <v>187039.7567169047</v>
      </c>
      <c r="I49" s="10">
        <v>0</v>
      </c>
      <c r="J49" s="10">
        <v>3179103.1548467465</v>
      </c>
      <c r="K49" s="10">
        <v>0</v>
      </c>
      <c r="L49" s="21">
        <v>0</v>
      </c>
      <c r="M49" s="10">
        <v>475607.63328032999</v>
      </c>
      <c r="N49" s="10">
        <v>4000000</v>
      </c>
      <c r="O49" s="10">
        <v>0</v>
      </c>
      <c r="P49" s="10">
        <v>1125839.9785788248</v>
      </c>
      <c r="Q49" s="10">
        <v>0</v>
      </c>
      <c r="R49" s="10">
        <f t="shared" si="0"/>
        <v>24949997.417360034</v>
      </c>
    </row>
    <row r="50" spans="1:18" s="9" customFormat="1" ht="11.4" x14ac:dyDescent="0.2">
      <c r="A50" s="9" t="s">
        <v>43</v>
      </c>
      <c r="B50" s="10">
        <v>2093308.6914788932</v>
      </c>
      <c r="C50" s="10">
        <v>491232.93055371934</v>
      </c>
      <c r="D50" s="10">
        <v>67807446.015199512</v>
      </c>
      <c r="E50" s="10">
        <v>8345928.3271700516</v>
      </c>
      <c r="F50" s="10">
        <v>1056843.7058911093</v>
      </c>
      <c r="G50" s="10">
        <v>23802832.298106402</v>
      </c>
      <c r="H50" s="10">
        <v>525143.25366069248</v>
      </c>
      <c r="I50" s="10">
        <v>1526651.1540000001</v>
      </c>
      <c r="J50" s="10">
        <v>0</v>
      </c>
      <c r="K50" s="10">
        <v>5177893.5996130137</v>
      </c>
      <c r="L50" s="21">
        <v>1441518.8686804515</v>
      </c>
      <c r="M50" s="10">
        <v>4741466.2216471797</v>
      </c>
      <c r="N50" s="10">
        <v>4000000</v>
      </c>
      <c r="O50" s="10">
        <v>647839.37393028499</v>
      </c>
      <c r="P50" s="10">
        <v>8641845.8576596845</v>
      </c>
      <c r="Q50" s="10">
        <v>0</v>
      </c>
      <c r="R50" s="10">
        <f t="shared" si="0"/>
        <v>130299950.29759097</v>
      </c>
    </row>
    <row r="51" spans="1:18" s="9" customFormat="1" ht="11.4" x14ac:dyDescent="0.2">
      <c r="A51" s="9" t="s">
        <v>44</v>
      </c>
      <c r="B51" s="10">
        <v>13465636.973825216</v>
      </c>
      <c r="C51" s="10">
        <v>2697368.397585338</v>
      </c>
      <c r="D51" s="10">
        <v>422060975.15998888</v>
      </c>
      <c r="E51" s="10">
        <v>27743813.732202236</v>
      </c>
      <c r="F51" s="10">
        <v>3513195.1498839939</v>
      </c>
      <c r="G51" s="10">
        <v>52372735.539610468</v>
      </c>
      <c r="H51" s="10">
        <v>997430.58564241906</v>
      </c>
      <c r="I51" s="10">
        <v>0</v>
      </c>
      <c r="J51" s="10">
        <v>0</v>
      </c>
      <c r="K51" s="10">
        <v>61323929.706558488</v>
      </c>
      <c r="L51" s="21">
        <v>17072500.649823762</v>
      </c>
      <c r="M51" s="10">
        <v>33576449.991408087</v>
      </c>
      <c r="N51" s="10">
        <v>4000000</v>
      </c>
      <c r="O51" s="10">
        <v>2720017.2251327359</v>
      </c>
      <c r="P51" s="10">
        <v>38141813.634956583</v>
      </c>
      <c r="Q51" s="10">
        <v>0</v>
      </c>
      <c r="R51" s="10">
        <f t="shared" si="0"/>
        <v>679685866.74661815</v>
      </c>
    </row>
    <row r="52" spans="1:18" s="9" customFormat="1" ht="11.4" x14ac:dyDescent="0.2">
      <c r="A52" s="9" t="s">
        <v>45</v>
      </c>
      <c r="B52" s="10">
        <v>1465937.3610250058</v>
      </c>
      <c r="C52" s="10">
        <v>319369.21472252777</v>
      </c>
      <c r="D52" s="10">
        <v>68767621.876782522</v>
      </c>
      <c r="E52" s="10">
        <v>2739404.475785356</v>
      </c>
      <c r="F52" s="10">
        <v>346890.39548766043</v>
      </c>
      <c r="G52" s="10">
        <v>8747153.0995209813</v>
      </c>
      <c r="H52" s="10">
        <v>179746.40926840316</v>
      </c>
      <c r="I52" s="10">
        <v>0</v>
      </c>
      <c r="J52" s="10">
        <v>178398.79541537908</v>
      </c>
      <c r="K52" s="10">
        <v>29030795.443230934</v>
      </c>
      <c r="L52" s="21">
        <v>8082134.6794013213</v>
      </c>
      <c r="M52" s="10">
        <v>3907849.7853408055</v>
      </c>
      <c r="N52" s="10">
        <v>4000000</v>
      </c>
      <c r="O52" s="10">
        <v>1092111.8185318257</v>
      </c>
      <c r="P52" s="10">
        <v>4230365.3603317318</v>
      </c>
      <c r="Q52" s="10">
        <v>0</v>
      </c>
      <c r="R52" s="10">
        <f t="shared" si="0"/>
        <v>133087778.71484447</v>
      </c>
    </row>
    <row r="53" spans="1:18" s="9" customFormat="1" ht="11.4" x14ac:dyDescent="0.2">
      <c r="A53" s="9" t="s">
        <v>46</v>
      </c>
      <c r="B53" s="10">
        <v>636810.27578066045</v>
      </c>
      <c r="C53" s="10">
        <v>166285.27526103289</v>
      </c>
      <c r="D53" s="10">
        <v>3580733.1154433521</v>
      </c>
      <c r="E53" s="10">
        <v>704952.83717218949</v>
      </c>
      <c r="F53" s="10">
        <v>89268.076564962859</v>
      </c>
      <c r="G53" s="10">
        <v>5144737.619903814</v>
      </c>
      <c r="H53" s="10">
        <v>179245.68153175456</v>
      </c>
      <c r="I53" s="10">
        <v>0</v>
      </c>
      <c r="J53" s="10">
        <v>0</v>
      </c>
      <c r="K53" s="10">
        <v>0</v>
      </c>
      <c r="L53" s="21">
        <v>0</v>
      </c>
      <c r="M53" s="10">
        <v>187313.97832018579</v>
      </c>
      <c r="N53" s="10">
        <v>4000000</v>
      </c>
      <c r="O53" s="10">
        <v>0</v>
      </c>
      <c r="P53" s="10">
        <v>752644.93031697336</v>
      </c>
      <c r="Q53" s="10">
        <v>0</v>
      </c>
      <c r="R53" s="10">
        <f t="shared" si="0"/>
        <v>15441991.790294925</v>
      </c>
    </row>
    <row r="54" spans="1:18" s="9" customFormat="1" ht="11.4" x14ac:dyDescent="0.2">
      <c r="A54" s="9" t="s">
        <v>47</v>
      </c>
      <c r="B54" s="10">
        <v>0</v>
      </c>
      <c r="C54" s="10">
        <v>0</v>
      </c>
      <c r="D54" s="10">
        <v>1977210.2789721189</v>
      </c>
      <c r="E54" s="10">
        <v>205384.23257433902</v>
      </c>
      <c r="F54" s="10">
        <v>26007.775885018491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21">
        <v>0</v>
      </c>
      <c r="M54" s="10">
        <v>135683.4005407599</v>
      </c>
      <c r="N54" s="10">
        <v>1000000</v>
      </c>
      <c r="O54" s="10">
        <v>0</v>
      </c>
      <c r="P54" s="10">
        <v>0</v>
      </c>
      <c r="Q54" s="10">
        <v>0</v>
      </c>
      <c r="R54" s="10">
        <f t="shared" si="0"/>
        <v>3344285.6879722364</v>
      </c>
    </row>
    <row r="55" spans="1:18" s="9" customFormat="1" ht="11.4" x14ac:dyDescent="0.2">
      <c r="A55" s="9" t="s">
        <v>48</v>
      </c>
      <c r="B55" s="10">
        <v>3918294.8751496561</v>
      </c>
      <c r="C55" s="10">
        <v>794925.87647619937</v>
      </c>
      <c r="D55" s="10">
        <v>182395531.13943994</v>
      </c>
      <c r="E55" s="10">
        <v>6953977.6388002895</v>
      </c>
      <c r="F55" s="10">
        <v>880581.19005745219</v>
      </c>
      <c r="G55" s="10">
        <v>18890130.883616</v>
      </c>
      <c r="H55" s="10">
        <v>455567.11283833568</v>
      </c>
      <c r="I55" s="10">
        <v>1581665.61</v>
      </c>
      <c r="J55" s="10">
        <v>0</v>
      </c>
      <c r="K55" s="10">
        <v>3974152.5072517199</v>
      </c>
      <c r="L55" s="21">
        <v>1106398.6045546385</v>
      </c>
      <c r="M55" s="10">
        <v>11018059.540717458</v>
      </c>
      <c r="N55" s="10">
        <v>4000000</v>
      </c>
      <c r="O55" s="10">
        <v>543748.9972424421</v>
      </c>
      <c r="P55" s="10">
        <v>10745298.158763461</v>
      </c>
      <c r="Q55" s="10">
        <v>0</v>
      </c>
      <c r="R55" s="10">
        <f t="shared" si="0"/>
        <v>247258332.13490763</v>
      </c>
    </row>
    <row r="56" spans="1:18" s="9" customFormat="1" ht="11.4" x14ac:dyDescent="0.2">
      <c r="A56" s="9" t="s">
        <v>49</v>
      </c>
      <c r="B56" s="10">
        <v>3561479.8727059807</v>
      </c>
      <c r="C56" s="10">
        <v>717687.39532894117</v>
      </c>
      <c r="D56" s="10">
        <v>208795011.87414753</v>
      </c>
      <c r="E56" s="10">
        <v>8599832.9929802381</v>
      </c>
      <c r="F56" s="10">
        <v>1088995.6172709749</v>
      </c>
      <c r="G56" s="10">
        <v>16469835.457276121</v>
      </c>
      <c r="H56" s="10">
        <v>348830.51670672296</v>
      </c>
      <c r="I56" s="10">
        <v>0</v>
      </c>
      <c r="J56" s="10">
        <v>2449558.0093843439</v>
      </c>
      <c r="K56" s="10">
        <v>88368088.836558878</v>
      </c>
      <c r="L56" s="21">
        <v>24601558.964651555</v>
      </c>
      <c r="M56" s="10">
        <v>14792802.177379847</v>
      </c>
      <c r="N56" s="10">
        <v>4000000</v>
      </c>
      <c r="O56" s="10">
        <v>1347602.1075800909</v>
      </c>
      <c r="P56" s="10">
        <v>9919465.7890605573</v>
      </c>
      <c r="Q56" s="10">
        <v>0</v>
      </c>
      <c r="R56" s="10">
        <f t="shared" si="0"/>
        <v>385060749.61103183</v>
      </c>
    </row>
    <row r="57" spans="1:18" s="9" customFormat="1" ht="11.4" x14ac:dyDescent="0.2">
      <c r="A57" s="9" t="s">
        <v>50</v>
      </c>
      <c r="B57" s="10">
        <v>636810.27578066045</v>
      </c>
      <c r="C57" s="10">
        <v>166285.27526103289</v>
      </c>
      <c r="D57" s="10">
        <v>13078291.306320906</v>
      </c>
      <c r="E57" s="10">
        <v>2966241.0792753859</v>
      </c>
      <c r="F57" s="10">
        <v>375614.68202193553</v>
      </c>
      <c r="G57" s="10">
        <v>10184347.122040171</v>
      </c>
      <c r="H57" s="10">
        <v>284065.31794894225</v>
      </c>
      <c r="I57" s="10">
        <v>2602183.7688000002</v>
      </c>
      <c r="J57" s="10">
        <v>0</v>
      </c>
      <c r="K57" s="10">
        <v>970889.83483597427</v>
      </c>
      <c r="L57" s="21">
        <v>270294.30904319999</v>
      </c>
      <c r="M57" s="10">
        <v>955793.46559522173</v>
      </c>
      <c r="N57" s="10">
        <v>4000000</v>
      </c>
      <c r="O57" s="10">
        <v>503343.66375553468</v>
      </c>
      <c r="P57" s="10">
        <v>2116688.5748474444</v>
      </c>
      <c r="Q57" s="10">
        <v>0</v>
      </c>
      <c r="R57" s="10">
        <f t="shared" si="0"/>
        <v>39110848.67552641</v>
      </c>
    </row>
    <row r="58" spans="1:18" s="9" customFormat="1" ht="11.4" x14ac:dyDescent="0.2">
      <c r="A58" s="9" t="s">
        <v>51</v>
      </c>
      <c r="B58" s="10">
        <v>2057469.5578528063</v>
      </c>
      <c r="C58" s="10">
        <v>451752.09837370447</v>
      </c>
      <c r="D58" s="10">
        <v>66395513.498653203</v>
      </c>
      <c r="E58" s="10">
        <v>6807002.5585449664</v>
      </c>
      <c r="F58" s="10">
        <v>861969.75674511411</v>
      </c>
      <c r="G58" s="10">
        <v>20513086.874703579</v>
      </c>
      <c r="H58" s="10">
        <v>469618.75767924514</v>
      </c>
      <c r="I58" s="10">
        <v>0</v>
      </c>
      <c r="J58" s="10">
        <v>2676256.1084858584</v>
      </c>
      <c r="K58" s="10">
        <v>1781213.1489054346</v>
      </c>
      <c r="L58" s="21">
        <v>495887.21300514974</v>
      </c>
      <c r="M58" s="10">
        <v>5651102.4444751879</v>
      </c>
      <c r="N58" s="10">
        <v>4000000</v>
      </c>
      <c r="O58" s="10">
        <v>620133.80433267646</v>
      </c>
      <c r="P58" s="10">
        <v>7145202.7471328648</v>
      </c>
      <c r="Q58" s="10">
        <v>0</v>
      </c>
      <c r="R58" s="10">
        <f t="shared" si="0"/>
        <v>119926208.5688898</v>
      </c>
    </row>
    <row r="59" spans="1:18" s="9" customFormat="1" ht="11.4" x14ac:dyDescent="0.2">
      <c r="A59" s="9" t="s">
        <v>52</v>
      </c>
      <c r="B59" s="10">
        <v>636811.63703611575</v>
      </c>
      <c r="C59" s="10">
        <v>166285.27526103289</v>
      </c>
      <c r="D59" s="10">
        <v>2850518.0499885892</v>
      </c>
      <c r="E59" s="10">
        <v>648122.41978202981</v>
      </c>
      <c r="F59" s="10">
        <v>82071.648969673348</v>
      </c>
      <c r="G59" s="10">
        <v>8902260.2089599594</v>
      </c>
      <c r="H59" s="10">
        <v>165936.91129984916</v>
      </c>
      <c r="I59" s="10">
        <v>0</v>
      </c>
      <c r="J59" s="10">
        <v>182222.97208751974</v>
      </c>
      <c r="K59" s="10">
        <v>0</v>
      </c>
      <c r="L59" s="21">
        <v>0</v>
      </c>
      <c r="M59" s="10">
        <v>260225.63215958938</v>
      </c>
      <c r="N59" s="10">
        <v>4000000</v>
      </c>
      <c r="O59" s="10">
        <v>0</v>
      </c>
      <c r="P59" s="10">
        <v>711588.26150636433</v>
      </c>
      <c r="Q59" s="10">
        <v>0</v>
      </c>
      <c r="R59" s="10">
        <f t="shared" si="0"/>
        <v>18606043.017050721</v>
      </c>
    </row>
    <row r="60" spans="1:18" s="14" customFormat="1" ht="12" thickBot="1" x14ac:dyDescent="0.25">
      <c r="A60" s="11" t="s">
        <v>143</v>
      </c>
      <c r="B60" s="12">
        <f t="shared" ref="B60:Q60" si="1">SUM(B3:B59)</f>
        <v>159202722.76703158</v>
      </c>
      <c r="C60" s="12">
        <f t="shared" si="1"/>
        <v>33257048.702968501</v>
      </c>
      <c r="D60" s="12">
        <f t="shared" si="1"/>
        <v>6582293022.1999989</v>
      </c>
      <c r="E60" s="12">
        <f t="shared" si="1"/>
        <v>386954557.00000012</v>
      </c>
      <c r="F60" s="12">
        <f t="shared" si="1"/>
        <v>48999999.999999978</v>
      </c>
      <c r="G60" s="12">
        <f t="shared" si="1"/>
        <v>817896043.0879997</v>
      </c>
      <c r="H60" s="12">
        <f t="shared" si="1"/>
        <v>18323679.904000007</v>
      </c>
      <c r="I60" s="12">
        <f t="shared" si="1"/>
        <v>27507228</v>
      </c>
      <c r="J60" s="12">
        <f t="shared" si="1"/>
        <v>36676304</v>
      </c>
      <c r="K60" s="12">
        <f t="shared" si="1"/>
        <v>3344125139.0000005</v>
      </c>
      <c r="L60" s="12">
        <f t="shared" si="1"/>
        <v>930999999.99999976</v>
      </c>
      <c r="M60" s="12">
        <f t="shared" si="1"/>
        <v>421965806.45000017</v>
      </c>
      <c r="N60" s="12">
        <f t="shared" si="1"/>
        <v>206000000</v>
      </c>
      <c r="O60" s="12">
        <f t="shared" si="1"/>
        <v>50347409.000000007</v>
      </c>
      <c r="P60" s="12">
        <f t="shared" si="1"/>
        <v>411427179.99999988</v>
      </c>
      <c r="Q60" s="12">
        <f t="shared" si="1"/>
        <v>364850518</v>
      </c>
      <c r="R60" s="13">
        <f>SUM(B60:Q60)</f>
        <v>13840826658.112</v>
      </c>
    </row>
    <row r="61" spans="1:18" s="14" customFormat="1" ht="12" thickTop="1" x14ac:dyDescent="0.2">
      <c r="A61" s="15" t="s">
        <v>83</v>
      </c>
      <c r="B61" s="14">
        <v>800014</v>
      </c>
      <c r="C61" s="14">
        <v>167121</v>
      </c>
      <c r="D61" s="16">
        <v>50347407</v>
      </c>
      <c r="E61" s="16">
        <v>1944495</v>
      </c>
      <c r="F61" s="16">
        <v>1000000</v>
      </c>
      <c r="G61" s="16">
        <v>4584538</v>
      </c>
      <c r="H61" s="16">
        <v>0</v>
      </c>
      <c r="I61" s="16">
        <v>0</v>
      </c>
      <c r="J61" s="16">
        <v>0</v>
      </c>
      <c r="K61" s="16">
        <v>36809345</v>
      </c>
      <c r="L61" s="16">
        <v>19000000</v>
      </c>
      <c r="M61" s="16">
        <v>4745334</v>
      </c>
      <c r="N61" s="16">
        <v>0</v>
      </c>
      <c r="O61" s="16">
        <v>0</v>
      </c>
      <c r="P61" s="16">
        <v>0</v>
      </c>
      <c r="Q61" s="16">
        <v>0</v>
      </c>
      <c r="R61" s="17">
        <f t="shared" ref="R61:R63" si="2">SUM(B61:Q61)</f>
        <v>119398254</v>
      </c>
    </row>
    <row r="62" spans="1:18" s="14" customFormat="1" ht="11.4" x14ac:dyDescent="0.2">
      <c r="A62" s="15" t="s">
        <v>175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2750722.7719156798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7">
        <f t="shared" si="2"/>
        <v>2750722.7719156798</v>
      </c>
    </row>
    <row r="63" spans="1:18" s="40" customFormat="1" ht="12.6" thickBot="1" x14ac:dyDescent="0.3">
      <c r="A63" s="18" t="s">
        <v>145</v>
      </c>
      <c r="B63" s="39">
        <f t="shared" ref="B63:Q63" si="3">+B60+B61+B62</f>
        <v>160002736.76703158</v>
      </c>
      <c r="C63" s="39">
        <f t="shared" si="3"/>
        <v>33424169.702968501</v>
      </c>
      <c r="D63" s="39">
        <f t="shared" si="3"/>
        <v>6632640429.1999989</v>
      </c>
      <c r="E63" s="39">
        <f t="shared" si="3"/>
        <v>388899052.00000012</v>
      </c>
      <c r="F63" s="39">
        <f t="shared" si="3"/>
        <v>49999999.999999978</v>
      </c>
      <c r="G63" s="39">
        <f t="shared" si="3"/>
        <v>822480581.0879997</v>
      </c>
      <c r="H63" s="39">
        <f t="shared" si="3"/>
        <v>21074402.675915688</v>
      </c>
      <c r="I63" s="39">
        <f t="shared" si="3"/>
        <v>27507228</v>
      </c>
      <c r="J63" s="39">
        <f t="shared" si="3"/>
        <v>36676304</v>
      </c>
      <c r="K63" s="39">
        <f t="shared" si="3"/>
        <v>3380934484.0000005</v>
      </c>
      <c r="L63" s="39">
        <f t="shared" si="3"/>
        <v>949999999.99999976</v>
      </c>
      <c r="M63" s="39">
        <f t="shared" si="3"/>
        <v>426711140.45000017</v>
      </c>
      <c r="N63" s="39">
        <f t="shared" si="3"/>
        <v>206000000</v>
      </c>
      <c r="O63" s="39">
        <f t="shared" si="3"/>
        <v>50347409.000000007</v>
      </c>
      <c r="P63" s="39">
        <f t="shared" si="3"/>
        <v>411427179.99999988</v>
      </c>
      <c r="Q63" s="39">
        <f t="shared" si="3"/>
        <v>364850518</v>
      </c>
      <c r="R63" s="39">
        <f t="shared" si="2"/>
        <v>13962975634.883915</v>
      </c>
    </row>
    <row r="64" spans="1:18" s="9" customFormat="1" ht="12" thickTop="1" x14ac:dyDescent="0.2">
      <c r="B64" s="10"/>
    </row>
    <row r="65" spans="1:18" s="9" customFormat="1" ht="11.4" x14ac:dyDescent="0.2">
      <c r="B65" s="10"/>
    </row>
    <row r="66" spans="1:18" s="9" customFormat="1" ht="12" x14ac:dyDescent="0.25">
      <c r="A66" s="24" t="s">
        <v>157</v>
      </c>
      <c r="B66" s="10"/>
    </row>
    <row r="67" spans="1:18" s="9" customFormat="1" ht="11.4" x14ac:dyDescent="0.2">
      <c r="A67" s="9" t="s">
        <v>173</v>
      </c>
      <c r="B67" s="10"/>
      <c r="R67" s="22">
        <v>13782778</v>
      </c>
    </row>
    <row r="68" spans="1:18" s="9" customFormat="1" ht="11.4" x14ac:dyDescent="0.2">
      <c r="A68" s="9" t="s">
        <v>147</v>
      </c>
      <c r="B68" s="10"/>
      <c r="R68" s="22">
        <v>30000000</v>
      </c>
    </row>
    <row r="69" spans="1:18" s="9" customFormat="1" ht="11.4" x14ac:dyDescent="0.2">
      <c r="A69" s="9" t="s">
        <v>144</v>
      </c>
      <c r="B69" s="10"/>
      <c r="R69" s="22">
        <v>4823972</v>
      </c>
    </row>
    <row r="70" spans="1:18" s="9" customFormat="1" ht="11.4" x14ac:dyDescent="0.2">
      <c r="A70" s="9" t="s">
        <v>148</v>
      </c>
      <c r="B70" s="10"/>
      <c r="R70" s="22">
        <v>9169076</v>
      </c>
    </row>
    <row r="71" spans="1:18" s="9" customFormat="1" ht="11.4" x14ac:dyDescent="0.2">
      <c r="A71" s="9" t="s">
        <v>149</v>
      </c>
      <c r="B71" s="10"/>
      <c r="R71" s="22">
        <v>38591779</v>
      </c>
    </row>
    <row r="72" spans="1:18" s="9" customFormat="1" ht="11.4" x14ac:dyDescent="0.2">
      <c r="A72" s="9" t="s">
        <v>150</v>
      </c>
      <c r="B72" s="10"/>
      <c r="R72" s="22">
        <v>12404500</v>
      </c>
    </row>
    <row r="73" spans="1:18" s="9" customFormat="1" ht="11.4" x14ac:dyDescent="0.2">
      <c r="A73" s="9" t="s">
        <v>153</v>
      </c>
      <c r="B73" s="10"/>
      <c r="R73" s="22">
        <v>5237739</v>
      </c>
    </row>
    <row r="74" spans="1:18" s="9" customFormat="1" ht="11.4" x14ac:dyDescent="0.2">
      <c r="A74" s="9" t="s">
        <v>154</v>
      </c>
      <c r="B74" s="10"/>
      <c r="R74" s="22">
        <v>5513111</v>
      </c>
    </row>
    <row r="75" spans="1:18" s="9" customFormat="1" ht="11.4" x14ac:dyDescent="0.2">
      <c r="A75" s="9" t="s">
        <v>171</v>
      </c>
      <c r="B75" s="10"/>
      <c r="R75" s="22">
        <v>468523511</v>
      </c>
    </row>
    <row r="76" spans="1:18" s="9" customFormat="1" ht="11.4" x14ac:dyDescent="0.2">
      <c r="A76" s="9" t="s">
        <v>169</v>
      </c>
      <c r="B76" s="10"/>
      <c r="R76" s="36">
        <v>300000000</v>
      </c>
    </row>
    <row r="77" spans="1:18" s="9" customFormat="1" ht="11.4" x14ac:dyDescent="0.2">
      <c r="A77" s="9" t="s">
        <v>170</v>
      </c>
      <c r="B77" s="10"/>
      <c r="R77" s="36">
        <v>138977900</v>
      </c>
    </row>
    <row r="78" spans="1:18" s="9" customFormat="1" ht="12" x14ac:dyDescent="0.25">
      <c r="A78" s="25" t="s">
        <v>145</v>
      </c>
      <c r="B78" s="10"/>
      <c r="R78" s="23">
        <f>SUM(R67:R77)</f>
        <v>1027024366</v>
      </c>
    </row>
    <row r="79" spans="1:18" s="9" customFormat="1" ht="11.4" x14ac:dyDescent="0.2">
      <c r="B79" s="10"/>
      <c r="R79" s="22"/>
    </row>
    <row r="80" spans="1:18" s="9" customFormat="1" ht="12" x14ac:dyDescent="0.25">
      <c r="A80" s="24" t="s">
        <v>183</v>
      </c>
      <c r="B80" s="10"/>
      <c r="R80" s="22"/>
    </row>
    <row r="81" spans="1:18" s="9" customFormat="1" ht="11.4" x14ac:dyDescent="0.2">
      <c r="A81" s="9" t="s">
        <v>182</v>
      </c>
      <c r="B81" s="10"/>
      <c r="R81" s="22">
        <v>3000000000</v>
      </c>
    </row>
    <row r="82" spans="1:18" s="9" customFormat="1" ht="11.4" x14ac:dyDescent="0.2">
      <c r="A82" s="9" t="s">
        <v>184</v>
      </c>
      <c r="B82" s="10"/>
      <c r="R82" s="22">
        <v>150000000</v>
      </c>
    </row>
    <row r="83" spans="1:18" s="9" customFormat="1" ht="12" x14ac:dyDescent="0.25">
      <c r="A83" s="25" t="s">
        <v>145</v>
      </c>
      <c r="B83" s="10"/>
      <c r="R83" s="23">
        <f>SUM(R81:R82)</f>
        <v>3150000000</v>
      </c>
    </row>
    <row r="84" spans="1:18" s="9" customFormat="1" ht="11.4" x14ac:dyDescent="0.2">
      <c r="B84" s="10"/>
      <c r="R84" s="22"/>
    </row>
    <row r="85" spans="1:18" s="9" customFormat="1" ht="12" x14ac:dyDescent="0.25">
      <c r="A85" s="24" t="s">
        <v>185</v>
      </c>
      <c r="B85" s="10"/>
      <c r="R85" s="22"/>
    </row>
    <row r="86" spans="1:18" s="9" customFormat="1" ht="11.4" x14ac:dyDescent="0.2">
      <c r="A86" s="9" t="s">
        <v>156</v>
      </c>
      <c r="B86" s="10"/>
      <c r="R86" s="22">
        <v>1050000000</v>
      </c>
    </row>
    <row r="87" spans="1:18" s="9" customFormat="1" ht="11.4" x14ac:dyDescent="0.2">
      <c r="A87" s="9" t="s">
        <v>182</v>
      </c>
      <c r="B87" s="10"/>
      <c r="R87" s="22">
        <v>1600000000</v>
      </c>
    </row>
    <row r="88" spans="1:18" s="9" customFormat="1" ht="11.4" x14ac:dyDescent="0.2">
      <c r="A88" s="9" t="s">
        <v>186</v>
      </c>
      <c r="B88" s="10"/>
      <c r="R88" s="22">
        <v>350000000</v>
      </c>
    </row>
    <row r="89" spans="1:18" s="9" customFormat="1" ht="11.4" x14ac:dyDescent="0.2">
      <c r="A89" s="9" t="s">
        <v>187</v>
      </c>
      <c r="B89" s="10"/>
      <c r="R89" s="22">
        <v>50000000</v>
      </c>
    </row>
    <row r="90" spans="1:18" s="9" customFormat="1" ht="11.4" x14ac:dyDescent="0.2">
      <c r="A90" s="9" t="s">
        <v>188</v>
      </c>
      <c r="B90" s="10"/>
      <c r="R90" s="22">
        <v>200000000</v>
      </c>
    </row>
    <row r="91" spans="1:18" s="9" customFormat="1" ht="12" x14ac:dyDescent="0.25">
      <c r="A91" s="25" t="s">
        <v>145</v>
      </c>
      <c r="B91" s="10"/>
      <c r="R91" s="23">
        <f>SUM(R86:R90)</f>
        <v>3250000000</v>
      </c>
    </row>
    <row r="92" spans="1:18" s="9" customFormat="1" ht="11.4" x14ac:dyDescent="0.2">
      <c r="B92" s="10"/>
      <c r="R92" s="22"/>
    </row>
    <row r="93" spans="1:18" s="9" customFormat="1" ht="12" x14ac:dyDescent="0.25">
      <c r="A93" s="25" t="s">
        <v>166</v>
      </c>
      <c r="B93" s="10"/>
      <c r="R93" s="23">
        <f>R63+R78+R83+R91</f>
        <v>21390000000.883915</v>
      </c>
    </row>
    <row r="94" spans="1:18" s="9" customFormat="1" ht="11.4" x14ac:dyDescent="0.2">
      <c r="B94" s="10"/>
      <c r="R94" s="22"/>
    </row>
    <row r="95" spans="1:18" s="9" customFormat="1" x14ac:dyDescent="0.3">
      <c r="A95" t="s">
        <v>174</v>
      </c>
      <c r="B95" s="10"/>
    </row>
    <row r="96" spans="1:18" s="9" customFormat="1" ht="11.4" x14ac:dyDescent="0.2">
      <c r="B96" s="10"/>
    </row>
    <row r="97" spans="2:2" s="9" customFormat="1" ht="11.4" x14ac:dyDescent="0.2">
      <c r="B97" s="10"/>
    </row>
    <row r="98" spans="2:2" s="9" customFormat="1" ht="11.4" x14ac:dyDescent="0.2">
      <c r="B98" s="10"/>
    </row>
    <row r="99" spans="2:2" s="9" customFormat="1" ht="11.4" x14ac:dyDescent="0.2">
      <c r="B99" s="10"/>
    </row>
    <row r="100" spans="2:2" s="9" customFormat="1" ht="11.4" x14ac:dyDescent="0.2">
      <c r="B100" s="10"/>
    </row>
    <row r="101" spans="2:2" s="9" customFormat="1" ht="11.4" x14ac:dyDescent="0.2">
      <c r="B101" s="10"/>
    </row>
    <row r="102" spans="2:2" s="9" customFormat="1" ht="11.4" x14ac:dyDescent="0.2">
      <c r="B102" s="10"/>
    </row>
    <row r="103" spans="2:2" s="9" customFormat="1" ht="11.4" x14ac:dyDescent="0.2">
      <c r="B103" s="10"/>
    </row>
    <row r="104" spans="2:2" s="9" customFormat="1" ht="11.4" x14ac:dyDescent="0.2">
      <c r="B104" s="10"/>
    </row>
    <row r="105" spans="2:2" s="9" customFormat="1" ht="11.4" x14ac:dyDescent="0.2">
      <c r="B105" s="10"/>
    </row>
    <row r="106" spans="2:2" s="9" customFormat="1" ht="11.4" x14ac:dyDescent="0.2">
      <c r="B106" s="10"/>
    </row>
    <row r="107" spans="2:2" s="9" customFormat="1" ht="11.4" x14ac:dyDescent="0.2">
      <c r="B107" s="10"/>
    </row>
    <row r="108" spans="2:2" s="9" customFormat="1" ht="11.4" x14ac:dyDescent="0.2">
      <c r="B108" s="10"/>
    </row>
    <row r="109" spans="2:2" s="9" customFormat="1" ht="11.4" x14ac:dyDescent="0.2">
      <c r="B109" s="10"/>
    </row>
    <row r="110" spans="2:2" s="9" customFormat="1" ht="11.4" x14ac:dyDescent="0.2">
      <c r="B110" s="10"/>
    </row>
    <row r="111" spans="2:2" s="9" customFormat="1" ht="11.4" x14ac:dyDescent="0.2">
      <c r="B111" s="10"/>
    </row>
    <row r="112" spans="2:2" s="9" customFormat="1" ht="11.4" x14ac:dyDescent="0.2">
      <c r="B112" s="10"/>
    </row>
    <row r="113" spans="2:2" s="9" customFormat="1" ht="11.4" x14ac:dyDescent="0.2">
      <c r="B113" s="10"/>
    </row>
    <row r="114" spans="2:2" s="9" customFormat="1" ht="11.4" x14ac:dyDescent="0.2">
      <c r="B114" s="10"/>
    </row>
    <row r="115" spans="2:2" s="9" customFormat="1" ht="11.4" x14ac:dyDescent="0.2">
      <c r="B115" s="10"/>
    </row>
    <row r="116" spans="2:2" s="9" customFormat="1" ht="11.4" x14ac:dyDescent="0.2">
      <c r="B116" s="10"/>
    </row>
    <row r="117" spans="2:2" s="9" customFormat="1" ht="11.4" x14ac:dyDescent="0.2">
      <c r="B117" s="10"/>
    </row>
    <row r="118" spans="2:2" s="9" customFormat="1" ht="11.4" x14ac:dyDescent="0.2">
      <c r="B118" s="10"/>
    </row>
    <row r="119" spans="2:2" s="9" customFormat="1" ht="11.4" x14ac:dyDescent="0.2">
      <c r="B119" s="10"/>
    </row>
    <row r="120" spans="2:2" s="9" customFormat="1" ht="11.4" x14ac:dyDescent="0.2">
      <c r="B120" s="10"/>
    </row>
    <row r="121" spans="2:2" s="9" customFormat="1" ht="11.4" x14ac:dyDescent="0.2">
      <c r="B121" s="10"/>
    </row>
    <row r="122" spans="2:2" s="9" customFormat="1" ht="11.4" x14ac:dyDescent="0.2">
      <c r="B122" s="10"/>
    </row>
    <row r="123" spans="2:2" s="9" customFormat="1" ht="11.4" x14ac:dyDescent="0.2">
      <c r="B123" s="10"/>
    </row>
    <row r="124" spans="2:2" s="9" customFormat="1" ht="11.4" x14ac:dyDescent="0.2">
      <c r="B124" s="10"/>
    </row>
    <row r="125" spans="2:2" s="9" customFormat="1" ht="11.4" x14ac:dyDescent="0.2">
      <c r="B125" s="10"/>
    </row>
    <row r="126" spans="2:2" s="9" customFormat="1" ht="11.4" x14ac:dyDescent="0.2">
      <c r="B126" s="10"/>
    </row>
    <row r="127" spans="2:2" s="9" customFormat="1" ht="11.4" x14ac:dyDescent="0.2">
      <c r="B127" s="10"/>
    </row>
    <row r="128" spans="2:2" s="9" customFormat="1" ht="11.4" x14ac:dyDescent="0.2">
      <c r="B128" s="10"/>
    </row>
    <row r="129" spans="2:2" s="9" customFormat="1" ht="11.4" x14ac:dyDescent="0.2">
      <c r="B129" s="10"/>
    </row>
    <row r="130" spans="2:2" s="9" customFormat="1" ht="11.4" x14ac:dyDescent="0.2">
      <c r="B130" s="10"/>
    </row>
    <row r="131" spans="2:2" s="9" customFormat="1" ht="11.4" x14ac:dyDescent="0.2">
      <c r="B131" s="10"/>
    </row>
    <row r="132" spans="2:2" s="9" customFormat="1" ht="11.4" x14ac:dyDescent="0.2">
      <c r="B132" s="10"/>
    </row>
    <row r="133" spans="2:2" s="9" customFormat="1" ht="11.4" x14ac:dyDescent="0.2">
      <c r="B133" s="10"/>
    </row>
    <row r="134" spans="2:2" s="9" customFormat="1" ht="11.4" x14ac:dyDescent="0.2">
      <c r="B134" s="10"/>
    </row>
    <row r="135" spans="2:2" s="9" customFormat="1" ht="11.4" x14ac:dyDescent="0.2">
      <c r="B135" s="10"/>
    </row>
    <row r="136" spans="2:2" s="9" customFormat="1" ht="11.4" x14ac:dyDescent="0.2">
      <c r="B136" s="10"/>
    </row>
    <row r="137" spans="2:2" s="9" customFormat="1" ht="11.4" x14ac:dyDescent="0.2">
      <c r="B137" s="10"/>
    </row>
    <row r="138" spans="2:2" s="9" customFormat="1" ht="11.4" x14ac:dyDescent="0.2">
      <c r="B138" s="10"/>
    </row>
    <row r="139" spans="2:2" s="9" customFormat="1" ht="11.4" x14ac:dyDescent="0.2">
      <c r="B139" s="10"/>
    </row>
    <row r="140" spans="2:2" s="9" customFormat="1" ht="11.4" x14ac:dyDescent="0.2">
      <c r="B140" s="10"/>
    </row>
    <row r="141" spans="2:2" s="9" customFormat="1" ht="11.4" x14ac:dyDescent="0.2">
      <c r="B141" s="10"/>
    </row>
    <row r="142" spans="2:2" s="9" customFormat="1" ht="11.4" x14ac:dyDescent="0.2">
      <c r="B142" s="10"/>
    </row>
    <row r="143" spans="2:2" s="9" customFormat="1" ht="11.4" x14ac:dyDescent="0.2">
      <c r="B143" s="10"/>
    </row>
    <row r="144" spans="2:2" s="9" customFormat="1" ht="11.4" x14ac:dyDescent="0.2">
      <c r="B144" s="10"/>
    </row>
    <row r="145" spans="2:2" s="9" customFormat="1" ht="11.4" x14ac:dyDescent="0.2">
      <c r="B145" s="10"/>
    </row>
    <row r="146" spans="2:2" s="9" customFormat="1" ht="11.4" x14ac:dyDescent="0.2">
      <c r="B146" s="10"/>
    </row>
    <row r="147" spans="2:2" s="9" customFormat="1" ht="11.4" x14ac:dyDescent="0.2">
      <c r="B147" s="10"/>
    </row>
    <row r="148" spans="2:2" s="9" customFormat="1" ht="11.4" x14ac:dyDescent="0.2">
      <c r="B148" s="10"/>
    </row>
    <row r="149" spans="2:2" s="9" customFormat="1" ht="11.4" x14ac:dyDescent="0.2">
      <c r="B149" s="10"/>
    </row>
    <row r="150" spans="2:2" s="9" customFormat="1" ht="11.4" x14ac:dyDescent="0.2">
      <c r="B150" s="10"/>
    </row>
    <row r="151" spans="2:2" s="9" customFormat="1" ht="11.4" x14ac:dyDescent="0.2">
      <c r="B151" s="10"/>
    </row>
    <row r="152" spans="2:2" s="9" customFormat="1" ht="11.4" x14ac:dyDescent="0.2">
      <c r="B152" s="10"/>
    </row>
    <row r="153" spans="2:2" s="9" customFormat="1" ht="11.4" x14ac:dyDescent="0.2">
      <c r="B153" s="10"/>
    </row>
    <row r="154" spans="2:2" s="9" customFormat="1" ht="11.4" x14ac:dyDescent="0.2">
      <c r="B154" s="10"/>
    </row>
    <row r="155" spans="2:2" s="9" customFormat="1" ht="11.4" x14ac:dyDescent="0.2">
      <c r="B155" s="10"/>
    </row>
    <row r="156" spans="2:2" s="9" customFormat="1" ht="11.4" x14ac:dyDescent="0.2">
      <c r="B156" s="10"/>
    </row>
    <row r="157" spans="2:2" s="9" customFormat="1" ht="11.4" x14ac:dyDescent="0.2">
      <c r="B157" s="10"/>
    </row>
    <row r="158" spans="2:2" s="9" customFormat="1" ht="11.4" x14ac:dyDescent="0.2">
      <c r="B158" s="10"/>
    </row>
    <row r="159" spans="2:2" s="9" customFormat="1" ht="11.4" x14ac:dyDescent="0.2">
      <c r="B159" s="10"/>
    </row>
    <row r="160" spans="2:2" s="9" customFormat="1" ht="11.4" x14ac:dyDescent="0.2">
      <c r="B160" s="10"/>
    </row>
    <row r="161" spans="2:2" s="9" customFormat="1" ht="11.4" x14ac:dyDescent="0.2">
      <c r="B161" s="10"/>
    </row>
    <row r="162" spans="2:2" s="9" customFormat="1" ht="11.4" x14ac:dyDescent="0.2">
      <c r="B162" s="10"/>
    </row>
    <row r="163" spans="2:2" s="9" customFormat="1" ht="11.4" x14ac:dyDescent="0.2">
      <c r="B163" s="10"/>
    </row>
    <row r="164" spans="2:2" s="9" customFormat="1" ht="11.4" x14ac:dyDescent="0.2">
      <c r="B164" s="10"/>
    </row>
    <row r="165" spans="2:2" s="9" customFormat="1" ht="11.4" x14ac:dyDescent="0.2">
      <c r="B165" s="10"/>
    </row>
    <row r="166" spans="2:2" s="9" customFormat="1" ht="11.4" x14ac:dyDescent="0.2">
      <c r="B166" s="10"/>
    </row>
    <row r="167" spans="2:2" s="9" customFormat="1" ht="11.4" x14ac:dyDescent="0.2">
      <c r="B167" s="10"/>
    </row>
    <row r="168" spans="2:2" s="9" customFormat="1" ht="11.4" x14ac:dyDescent="0.2">
      <c r="B168" s="10"/>
    </row>
    <row r="169" spans="2:2" s="9" customFormat="1" ht="11.4" x14ac:dyDescent="0.2">
      <c r="B169" s="10"/>
    </row>
    <row r="170" spans="2:2" s="9" customFormat="1" ht="11.4" x14ac:dyDescent="0.2">
      <c r="B170" s="10"/>
    </row>
    <row r="171" spans="2:2" s="9" customFormat="1" ht="11.4" x14ac:dyDescent="0.2">
      <c r="B171" s="10"/>
    </row>
    <row r="172" spans="2:2" s="9" customFormat="1" ht="11.4" x14ac:dyDescent="0.2">
      <c r="B172" s="10"/>
    </row>
    <row r="173" spans="2:2" s="9" customFormat="1" ht="11.4" x14ac:dyDescent="0.2">
      <c r="B173" s="10"/>
    </row>
    <row r="174" spans="2:2" s="9" customFormat="1" ht="11.4" x14ac:dyDescent="0.2">
      <c r="B174" s="10"/>
    </row>
    <row r="175" spans="2:2" s="9" customFormat="1" ht="11.4" x14ac:dyDescent="0.2">
      <c r="B175" s="10"/>
    </row>
    <row r="176" spans="2:2" s="9" customFormat="1" ht="11.4" x14ac:dyDescent="0.2">
      <c r="B176" s="10"/>
    </row>
    <row r="177" spans="2:2" s="9" customFormat="1" ht="11.4" x14ac:dyDescent="0.2">
      <c r="B177" s="10"/>
    </row>
    <row r="178" spans="2:2" s="9" customFormat="1" ht="11.4" x14ac:dyDescent="0.2">
      <c r="B178" s="10"/>
    </row>
    <row r="179" spans="2:2" s="9" customFormat="1" ht="11.4" x14ac:dyDescent="0.2">
      <c r="B179" s="10"/>
    </row>
    <row r="180" spans="2:2" s="9" customFormat="1" ht="11.4" x14ac:dyDescent="0.2">
      <c r="B180" s="10"/>
    </row>
    <row r="181" spans="2:2" s="9" customFormat="1" ht="11.4" x14ac:dyDescent="0.2">
      <c r="B181" s="10"/>
    </row>
    <row r="182" spans="2:2" s="9" customFormat="1" ht="11.4" x14ac:dyDescent="0.2">
      <c r="B182" s="10"/>
    </row>
    <row r="183" spans="2:2" s="9" customFormat="1" ht="11.4" x14ac:dyDescent="0.2">
      <c r="B183" s="10"/>
    </row>
    <row r="184" spans="2:2" s="9" customFormat="1" ht="11.4" x14ac:dyDescent="0.2">
      <c r="B184" s="10"/>
    </row>
    <row r="185" spans="2:2" s="9" customFormat="1" ht="11.4" x14ac:dyDescent="0.2">
      <c r="B185" s="10"/>
    </row>
    <row r="186" spans="2:2" s="9" customFormat="1" ht="11.4" x14ac:dyDescent="0.2">
      <c r="B186" s="10"/>
    </row>
    <row r="187" spans="2:2" s="9" customFormat="1" ht="11.4" x14ac:dyDescent="0.2">
      <c r="B187" s="10"/>
    </row>
    <row r="188" spans="2:2" s="9" customFormat="1" ht="11.4" x14ac:dyDescent="0.2">
      <c r="B188" s="10"/>
    </row>
    <row r="189" spans="2:2" s="9" customFormat="1" ht="11.4" x14ac:dyDescent="0.2">
      <c r="B189" s="10"/>
    </row>
    <row r="190" spans="2:2" s="9" customFormat="1" ht="11.4" x14ac:dyDescent="0.2">
      <c r="B190" s="10"/>
    </row>
    <row r="191" spans="2:2" s="9" customFormat="1" ht="11.4" x14ac:dyDescent="0.2">
      <c r="B191" s="10"/>
    </row>
    <row r="192" spans="2:2" s="9" customFormat="1" ht="11.4" x14ac:dyDescent="0.2">
      <c r="B192" s="10"/>
    </row>
    <row r="193" spans="2:2" s="9" customFormat="1" ht="11.4" x14ac:dyDescent="0.2">
      <c r="B193" s="10"/>
    </row>
    <row r="194" spans="2:2" s="9" customFormat="1" ht="11.4" x14ac:dyDescent="0.2">
      <c r="B194" s="10"/>
    </row>
    <row r="195" spans="2:2" s="9" customFormat="1" ht="11.4" x14ac:dyDescent="0.2">
      <c r="B195" s="10"/>
    </row>
    <row r="196" spans="2:2" s="9" customFormat="1" ht="11.4" x14ac:dyDescent="0.2">
      <c r="B196" s="10"/>
    </row>
    <row r="197" spans="2:2" s="9" customFormat="1" ht="11.4" x14ac:dyDescent="0.2">
      <c r="B197" s="10"/>
    </row>
    <row r="198" spans="2:2" s="9" customFormat="1" ht="11.4" x14ac:dyDescent="0.2">
      <c r="B198" s="10"/>
    </row>
    <row r="199" spans="2:2" s="9" customFormat="1" ht="11.4" x14ac:dyDescent="0.2">
      <c r="B199" s="10"/>
    </row>
    <row r="200" spans="2:2" s="9" customFormat="1" ht="11.4" x14ac:dyDescent="0.2">
      <c r="B200" s="10"/>
    </row>
    <row r="201" spans="2:2" s="9" customFormat="1" ht="11.4" x14ac:dyDescent="0.2">
      <c r="B201" s="10"/>
    </row>
    <row r="202" spans="2:2" s="9" customFormat="1" ht="11.4" x14ac:dyDescent="0.2">
      <c r="B202" s="10"/>
    </row>
    <row r="203" spans="2:2" s="9" customFormat="1" ht="11.4" x14ac:dyDescent="0.2">
      <c r="B203" s="10"/>
    </row>
    <row r="204" spans="2:2" s="9" customFormat="1" ht="11.4" x14ac:dyDescent="0.2">
      <c r="B204" s="10"/>
    </row>
    <row r="205" spans="2:2" s="9" customFormat="1" ht="11.4" x14ac:dyDescent="0.2">
      <c r="B205" s="10"/>
    </row>
    <row r="206" spans="2:2" s="9" customFormat="1" ht="11.4" x14ac:dyDescent="0.2">
      <c r="B206" s="10"/>
    </row>
    <row r="207" spans="2:2" s="9" customFormat="1" ht="11.4" x14ac:dyDescent="0.2">
      <c r="B207" s="10"/>
    </row>
    <row r="208" spans="2:2" s="9" customFormat="1" ht="11.4" x14ac:dyDescent="0.2">
      <c r="B208" s="10"/>
    </row>
    <row r="209" spans="2:2" s="9" customFormat="1" ht="11.4" x14ac:dyDescent="0.2">
      <c r="B209" s="10"/>
    </row>
    <row r="210" spans="2:2" s="9" customFormat="1" ht="11.4" x14ac:dyDescent="0.2">
      <c r="B210" s="10"/>
    </row>
    <row r="211" spans="2:2" s="9" customFormat="1" ht="11.4" x14ac:dyDescent="0.2">
      <c r="B211" s="10"/>
    </row>
    <row r="212" spans="2:2" s="9" customFormat="1" ht="11.4" x14ac:dyDescent="0.2">
      <c r="B212" s="10"/>
    </row>
    <row r="213" spans="2:2" s="9" customFormat="1" ht="11.4" x14ac:dyDescent="0.2">
      <c r="B213" s="10"/>
    </row>
    <row r="214" spans="2:2" s="9" customFormat="1" ht="11.4" x14ac:dyDescent="0.2">
      <c r="B214" s="10"/>
    </row>
    <row r="215" spans="2:2" s="9" customFormat="1" ht="11.4" x14ac:dyDescent="0.2">
      <c r="B215" s="10"/>
    </row>
    <row r="216" spans="2:2" s="9" customFormat="1" ht="11.4" x14ac:dyDescent="0.2">
      <c r="B216" s="10"/>
    </row>
    <row r="217" spans="2:2" s="9" customFormat="1" ht="11.4" x14ac:dyDescent="0.2">
      <c r="B217" s="10"/>
    </row>
    <row r="218" spans="2:2" s="9" customFormat="1" ht="11.4" x14ac:dyDescent="0.2">
      <c r="B218" s="10"/>
    </row>
    <row r="219" spans="2:2" s="9" customFormat="1" ht="11.4" x14ac:dyDescent="0.2">
      <c r="B219" s="10"/>
    </row>
    <row r="220" spans="2:2" s="9" customFormat="1" ht="11.4" x14ac:dyDescent="0.2">
      <c r="B220" s="10"/>
    </row>
    <row r="221" spans="2:2" s="9" customFormat="1" ht="11.4" x14ac:dyDescent="0.2">
      <c r="B221" s="10"/>
    </row>
    <row r="222" spans="2:2" s="9" customFormat="1" ht="11.4" x14ac:dyDescent="0.2">
      <c r="B222" s="10"/>
    </row>
    <row r="223" spans="2:2" s="9" customFormat="1" ht="11.4" x14ac:dyDescent="0.2">
      <c r="B223" s="10"/>
    </row>
    <row r="224" spans="2:2" s="9" customFormat="1" ht="11.4" x14ac:dyDescent="0.2">
      <c r="B224" s="10"/>
    </row>
    <row r="225" spans="2:2" s="9" customFormat="1" ht="11.4" x14ac:dyDescent="0.2">
      <c r="B225" s="10"/>
    </row>
    <row r="226" spans="2:2" s="9" customFormat="1" ht="11.4" x14ac:dyDescent="0.2">
      <c r="B226" s="10"/>
    </row>
    <row r="227" spans="2:2" s="9" customFormat="1" ht="11.4" x14ac:dyDescent="0.2">
      <c r="B227" s="10"/>
    </row>
    <row r="228" spans="2:2" s="9" customFormat="1" ht="11.4" x14ac:dyDescent="0.2">
      <c r="B228" s="10"/>
    </row>
    <row r="229" spans="2:2" s="9" customFormat="1" ht="11.4" x14ac:dyDescent="0.2">
      <c r="B229" s="10"/>
    </row>
    <row r="230" spans="2:2" s="9" customFormat="1" ht="11.4" x14ac:dyDescent="0.2">
      <c r="B230" s="10"/>
    </row>
    <row r="231" spans="2:2" s="9" customFormat="1" ht="11.4" x14ac:dyDescent="0.2">
      <c r="B231" s="10"/>
    </row>
    <row r="232" spans="2:2" s="9" customFormat="1" ht="11.4" x14ac:dyDescent="0.2">
      <c r="B232" s="10"/>
    </row>
    <row r="233" spans="2:2" s="9" customFormat="1" ht="11.4" x14ac:dyDescent="0.2">
      <c r="B233" s="10"/>
    </row>
    <row r="234" spans="2:2" s="9" customFormat="1" ht="11.4" x14ac:dyDescent="0.2">
      <c r="B234" s="10"/>
    </row>
    <row r="235" spans="2:2" s="9" customFormat="1" ht="11.4" x14ac:dyDescent="0.2">
      <c r="B235" s="10"/>
    </row>
    <row r="236" spans="2:2" s="9" customFormat="1" ht="11.4" x14ac:dyDescent="0.2">
      <c r="B236" s="10"/>
    </row>
    <row r="237" spans="2:2" s="9" customFormat="1" ht="11.4" x14ac:dyDescent="0.2">
      <c r="B237" s="10"/>
    </row>
    <row r="238" spans="2:2" s="9" customFormat="1" ht="11.4" x14ac:dyDescent="0.2">
      <c r="B238" s="10"/>
    </row>
    <row r="239" spans="2:2" s="9" customFormat="1" ht="11.4" x14ac:dyDescent="0.2">
      <c r="B239" s="10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DBF1E-4DFF-485A-BAD4-A9406EB1FC26}">
  <dimension ref="A1:R240"/>
  <sheetViews>
    <sheetView zoomScale="80" zoomScaleNormal="80" workbookViewId="0">
      <pane xSplit="2" topLeftCell="C1" activePane="topRight" state="frozen"/>
      <selection activeCell="A37" sqref="A37"/>
      <selection pane="topRight"/>
    </sheetView>
  </sheetViews>
  <sheetFormatPr defaultRowHeight="14.4" x14ac:dyDescent="0.3"/>
  <cols>
    <col min="1" max="1" width="17.44140625" bestFit="1" customWidth="1"/>
    <col min="2" max="2" width="25.21875" style="1" customWidth="1"/>
    <col min="3" max="3" width="15.21875" customWidth="1"/>
    <col min="4" max="4" width="14.77734375" customWidth="1"/>
    <col min="5" max="5" width="30.5546875" customWidth="1"/>
    <col min="6" max="6" width="15.44140625" customWidth="1"/>
    <col min="7" max="8" width="15.21875" customWidth="1"/>
    <col min="9" max="9" width="18.5546875" customWidth="1"/>
    <col min="10" max="10" width="15" customWidth="1"/>
    <col min="11" max="12" width="13" customWidth="1"/>
    <col min="13" max="14" width="14.21875" customWidth="1"/>
    <col min="15" max="15" width="13.77734375" customWidth="1"/>
    <col min="16" max="16" width="13.5546875" customWidth="1"/>
    <col min="17" max="17" width="10.77734375" customWidth="1"/>
    <col min="18" max="18" width="15.21875" customWidth="1"/>
  </cols>
  <sheetData>
    <row r="1" spans="1:18" x14ac:dyDescent="0.3">
      <c r="A1" s="2"/>
      <c r="B1" s="3" t="s">
        <v>57</v>
      </c>
      <c r="C1" s="3" t="s">
        <v>58</v>
      </c>
      <c r="D1" s="3" t="s">
        <v>59</v>
      </c>
      <c r="E1" s="3" t="s">
        <v>60</v>
      </c>
      <c r="F1" s="3" t="s">
        <v>60</v>
      </c>
      <c r="G1" s="3" t="s">
        <v>61</v>
      </c>
      <c r="H1" s="3" t="s">
        <v>176</v>
      </c>
      <c r="I1" s="3" t="s">
        <v>62</v>
      </c>
      <c r="J1" s="3" t="s">
        <v>63</v>
      </c>
      <c r="K1" s="3" t="s">
        <v>64</v>
      </c>
      <c r="L1" s="3" t="s">
        <v>64</v>
      </c>
      <c r="M1" s="3" t="s">
        <v>65</v>
      </c>
      <c r="N1" s="3" t="s">
        <v>65</v>
      </c>
      <c r="O1" s="3" t="s">
        <v>66</v>
      </c>
      <c r="P1" s="3" t="s">
        <v>67</v>
      </c>
      <c r="Q1" s="3" t="s">
        <v>67</v>
      </c>
      <c r="R1" s="4"/>
    </row>
    <row r="2" spans="1:18" x14ac:dyDescent="0.3">
      <c r="A2" s="5"/>
      <c r="B2" s="6" t="s">
        <v>68</v>
      </c>
      <c r="C2" s="6" t="s">
        <v>69</v>
      </c>
      <c r="D2" s="6" t="s">
        <v>70</v>
      </c>
      <c r="E2" s="6" t="s">
        <v>71</v>
      </c>
      <c r="F2" s="6"/>
      <c r="G2" s="6" t="s">
        <v>72</v>
      </c>
      <c r="H2" s="6"/>
      <c r="I2" s="6" t="s">
        <v>73</v>
      </c>
      <c r="J2" s="6" t="s">
        <v>74</v>
      </c>
      <c r="K2" s="6" t="s">
        <v>75</v>
      </c>
      <c r="L2" s="6"/>
      <c r="M2" s="6" t="s">
        <v>172</v>
      </c>
      <c r="N2" s="6" t="s">
        <v>178</v>
      </c>
      <c r="O2" s="6" t="s">
        <v>76</v>
      </c>
      <c r="P2" s="6"/>
      <c r="Q2" s="6"/>
      <c r="R2" s="6"/>
    </row>
    <row r="3" spans="1:18" ht="15" thickBot="1" x14ac:dyDescent="0.35">
      <c r="A3" s="7" t="s">
        <v>56</v>
      </c>
      <c r="B3" s="7" t="s">
        <v>77</v>
      </c>
      <c r="C3" s="7" t="s">
        <v>77</v>
      </c>
      <c r="D3" s="7" t="s">
        <v>78</v>
      </c>
      <c r="E3" s="7" t="s">
        <v>79</v>
      </c>
      <c r="F3" s="7" t="s">
        <v>181</v>
      </c>
      <c r="G3" s="7" t="s">
        <v>78</v>
      </c>
      <c r="H3" s="7" t="s">
        <v>177</v>
      </c>
      <c r="I3" s="7" t="s">
        <v>80</v>
      </c>
      <c r="J3" s="7" t="s">
        <v>78</v>
      </c>
      <c r="K3" s="7" t="s">
        <v>81</v>
      </c>
      <c r="L3" s="7" t="s">
        <v>181</v>
      </c>
      <c r="M3" s="7" t="s">
        <v>82</v>
      </c>
      <c r="N3" s="7" t="s">
        <v>179</v>
      </c>
      <c r="O3" s="7" t="s">
        <v>83</v>
      </c>
      <c r="P3" s="7" t="s">
        <v>84</v>
      </c>
      <c r="Q3" s="7" t="s">
        <v>85</v>
      </c>
      <c r="R3" s="8" t="s">
        <v>86</v>
      </c>
    </row>
    <row r="4" spans="1:18" s="9" customFormat="1" ht="11.4" x14ac:dyDescent="0.2">
      <c r="A4" s="9" t="s">
        <v>0</v>
      </c>
      <c r="B4" s="10">
        <v>1293974.2571105931</v>
      </c>
      <c r="C4" s="10">
        <v>337860.74288747244</v>
      </c>
      <c r="D4" s="10">
        <v>32091869.091811433</v>
      </c>
      <c r="E4" s="10">
        <v>6393917.3860774953</v>
      </c>
      <c r="F4" s="10">
        <v>793273.70054942777</v>
      </c>
      <c r="G4" s="10">
        <v>20561615.275015172</v>
      </c>
      <c r="H4" s="10">
        <v>470536.59415177233</v>
      </c>
      <c r="I4" s="10">
        <v>7018865.25</v>
      </c>
      <c r="J4" s="10">
        <v>26371.981558028099</v>
      </c>
      <c r="K4" s="10">
        <v>0</v>
      </c>
      <c r="L4" s="21">
        <v>0</v>
      </c>
      <c r="M4" s="10">
        <v>2868739.818548542</v>
      </c>
      <c r="N4" s="10">
        <v>4000000</v>
      </c>
      <c r="O4" s="10">
        <v>0</v>
      </c>
      <c r="P4" s="10">
        <v>6149131.5834310306</v>
      </c>
      <c r="Q4" s="10">
        <v>0</v>
      </c>
      <c r="R4" s="10">
        <f>SUM(B4:Q4)</f>
        <v>82006155.681140974</v>
      </c>
    </row>
    <row r="5" spans="1:18" s="9" customFormat="1" ht="11.4" x14ac:dyDescent="0.2">
      <c r="A5" s="9" t="s">
        <v>1</v>
      </c>
      <c r="B5" s="10">
        <v>649965.25545927486</v>
      </c>
      <c r="C5" s="10">
        <v>169720.33198060308</v>
      </c>
      <c r="D5" s="10">
        <v>23671815.549616545</v>
      </c>
      <c r="E5" s="10">
        <v>625259.07606745721</v>
      </c>
      <c r="F5" s="10">
        <v>77573.974001317561</v>
      </c>
      <c r="G5" s="10">
        <v>11959213.778800169</v>
      </c>
      <c r="H5" s="10">
        <v>164760.97113443117</v>
      </c>
      <c r="I5" s="10">
        <v>0</v>
      </c>
      <c r="J5" s="10">
        <v>767679.56207616813</v>
      </c>
      <c r="K5" s="10">
        <v>30293227.459686615</v>
      </c>
      <c r="L5" s="21">
        <v>8251028.3197461097</v>
      </c>
      <c r="M5" s="10">
        <v>701199.75284064619</v>
      </c>
      <c r="N5" s="10">
        <v>4000000</v>
      </c>
      <c r="O5" s="10">
        <v>0</v>
      </c>
      <c r="P5" s="10">
        <v>919819.0529708527</v>
      </c>
      <c r="Q5" s="10">
        <v>0</v>
      </c>
      <c r="R5" s="10">
        <f t="shared" ref="R5:R59" si="0">SUM(B5:Q5)</f>
        <v>82251263.084380195</v>
      </c>
    </row>
    <row r="6" spans="1:18" s="9" customFormat="1" ht="11.4" x14ac:dyDescent="0.2">
      <c r="A6" s="9" t="s">
        <v>55</v>
      </c>
      <c r="B6" s="10">
        <v>0</v>
      </c>
      <c r="C6" s="10">
        <v>0</v>
      </c>
      <c r="D6" s="10">
        <v>0</v>
      </c>
      <c r="E6" s="10">
        <v>16238.004427924629</v>
      </c>
      <c r="F6" s="10">
        <v>2014.5993581534276</v>
      </c>
      <c r="G6" s="10">
        <v>477089.37187406776</v>
      </c>
      <c r="H6" s="10">
        <v>24580.497869119237</v>
      </c>
      <c r="I6" s="10">
        <v>0</v>
      </c>
      <c r="J6" s="10">
        <v>0</v>
      </c>
      <c r="K6" s="10">
        <v>0</v>
      </c>
      <c r="L6" s="21">
        <v>0</v>
      </c>
      <c r="M6" s="10">
        <v>0</v>
      </c>
      <c r="N6" s="10">
        <v>1000000</v>
      </c>
      <c r="O6" s="10">
        <v>0</v>
      </c>
      <c r="P6" s="10">
        <v>0</v>
      </c>
      <c r="Q6" s="10">
        <v>0</v>
      </c>
      <c r="R6" s="10">
        <f t="shared" si="0"/>
        <v>1519922.473529265</v>
      </c>
    </row>
    <row r="7" spans="1:18" s="9" customFormat="1" ht="11.4" x14ac:dyDescent="0.2">
      <c r="A7" s="9" t="s">
        <v>2</v>
      </c>
      <c r="B7" s="10">
        <v>3728509.2912243055</v>
      </c>
      <c r="C7" s="10">
        <v>743601.06444160233</v>
      </c>
      <c r="D7" s="10">
        <v>112235202.26940942</v>
      </c>
      <c r="E7" s="10">
        <v>9218958.3984990437</v>
      </c>
      <c r="F7" s="10">
        <v>1143767.8659897414</v>
      </c>
      <c r="G7" s="10">
        <v>16318793.79051064</v>
      </c>
      <c r="H7" s="10">
        <v>295350.52049401141</v>
      </c>
      <c r="I7" s="10">
        <v>0</v>
      </c>
      <c r="J7" s="10">
        <v>4208075.1985545447</v>
      </c>
      <c r="K7" s="10">
        <v>9481210.0893479809</v>
      </c>
      <c r="L7" s="21">
        <v>2582416.7999107963</v>
      </c>
      <c r="M7" s="10">
        <v>9549546.9220806062</v>
      </c>
      <c r="N7" s="10">
        <v>4000000</v>
      </c>
      <c r="O7" s="10">
        <v>1193942.3721002555</v>
      </c>
      <c r="P7" s="10">
        <v>9706729.6817377508</v>
      </c>
      <c r="Q7" s="10">
        <v>0</v>
      </c>
      <c r="R7" s="10">
        <f t="shared" si="0"/>
        <v>184406104.2643007</v>
      </c>
    </row>
    <row r="8" spans="1:18" s="9" customFormat="1" ht="11.4" x14ac:dyDescent="0.2">
      <c r="A8" s="9" t="s">
        <v>3</v>
      </c>
      <c r="B8" s="10">
        <v>651296.27742055827</v>
      </c>
      <c r="C8" s="10">
        <v>169720.33198060308</v>
      </c>
      <c r="D8" s="10">
        <v>17569501.201135762</v>
      </c>
      <c r="E8" s="10">
        <v>3675266.3061060361</v>
      </c>
      <c r="F8" s="10">
        <v>455979.0074075294</v>
      </c>
      <c r="G8" s="10">
        <v>16413838.633245692</v>
      </c>
      <c r="H8" s="10">
        <v>367913.92642197898</v>
      </c>
      <c r="I8" s="10">
        <v>0</v>
      </c>
      <c r="J8" s="10">
        <v>0</v>
      </c>
      <c r="K8" s="10">
        <v>419873.81990876788</v>
      </c>
      <c r="L8" s="21">
        <v>114361.79404029011</v>
      </c>
      <c r="M8" s="10">
        <v>1539831.7830591449</v>
      </c>
      <c r="N8" s="10">
        <v>4000000</v>
      </c>
      <c r="O8" s="10">
        <v>492190.72048299515</v>
      </c>
      <c r="P8" s="10">
        <v>3805958.4883689564</v>
      </c>
      <c r="Q8" s="10">
        <v>0</v>
      </c>
      <c r="R8" s="10">
        <f t="shared" si="0"/>
        <v>49675732.289578319</v>
      </c>
    </row>
    <row r="9" spans="1:18" s="9" customFormat="1" ht="11.4" x14ac:dyDescent="0.2">
      <c r="A9" s="9" t="s">
        <v>4</v>
      </c>
      <c r="B9" s="10">
        <v>24435445.800533142</v>
      </c>
      <c r="C9" s="10">
        <v>4878025.1083075106</v>
      </c>
      <c r="D9" s="10">
        <v>1156037885.7544696</v>
      </c>
      <c r="E9" s="10">
        <v>44190472.962401912</v>
      </c>
      <c r="F9" s="10">
        <v>5482576.3142084368</v>
      </c>
      <c r="G9" s="10">
        <v>36610760.842121348</v>
      </c>
      <c r="H9" s="10">
        <v>652645.36460886418</v>
      </c>
      <c r="I9" s="10">
        <v>0</v>
      </c>
      <c r="J9" s="10">
        <v>300201.36091065768</v>
      </c>
      <c r="K9" s="10">
        <v>534394102.19325697</v>
      </c>
      <c r="L9" s="21">
        <v>145554019.68102378</v>
      </c>
      <c r="M9" s="10">
        <v>78748156.135410264</v>
      </c>
      <c r="N9" s="10">
        <v>4000000</v>
      </c>
      <c r="O9" s="10">
        <v>6788781.5378859332</v>
      </c>
      <c r="P9" s="10">
        <v>50591563.268338598</v>
      </c>
      <c r="Q9" s="10">
        <v>0</v>
      </c>
      <c r="R9" s="10">
        <f t="shared" si="0"/>
        <v>2092664636.3234773</v>
      </c>
    </row>
    <row r="10" spans="1:18" s="9" customFormat="1" ht="11.4" x14ac:dyDescent="0.2">
      <c r="A10" s="9" t="s">
        <v>5</v>
      </c>
      <c r="B10" s="10">
        <v>2727129.2292228276</v>
      </c>
      <c r="C10" s="10">
        <v>561643.14855764096</v>
      </c>
      <c r="D10" s="10">
        <v>118473250.50048368</v>
      </c>
      <c r="E10" s="10">
        <v>6162435.5709648989</v>
      </c>
      <c r="F10" s="10">
        <v>764554.46240535798</v>
      </c>
      <c r="G10" s="10">
        <v>15579481.283202214</v>
      </c>
      <c r="H10" s="10">
        <v>278946.80025906319</v>
      </c>
      <c r="I10" s="10">
        <v>0</v>
      </c>
      <c r="J10" s="10">
        <v>84294.221652675653</v>
      </c>
      <c r="K10" s="10">
        <v>22041575.585042175</v>
      </c>
      <c r="L10" s="21">
        <v>6003509.3030308429</v>
      </c>
      <c r="M10" s="10">
        <v>8086845.1259580301</v>
      </c>
      <c r="N10" s="10">
        <v>4000000</v>
      </c>
      <c r="O10" s="10">
        <v>1456421.1154144425</v>
      </c>
      <c r="P10" s="10">
        <v>7702744.6983264079</v>
      </c>
      <c r="Q10" s="10">
        <v>0</v>
      </c>
      <c r="R10" s="10">
        <f t="shared" si="0"/>
        <v>193922831.04452026</v>
      </c>
    </row>
    <row r="11" spans="1:18" s="9" customFormat="1" ht="11.4" x14ac:dyDescent="0.2">
      <c r="A11" s="9" t="s">
        <v>6</v>
      </c>
      <c r="B11" s="10">
        <v>1687249.5653975871</v>
      </c>
      <c r="C11" s="10">
        <v>440538.76364492258</v>
      </c>
      <c r="D11" s="10">
        <v>103609097.0395869</v>
      </c>
      <c r="E11" s="10">
        <v>4516857.2519527124</v>
      </c>
      <c r="F11" s="10">
        <v>560392.61234624579</v>
      </c>
      <c r="G11" s="10">
        <v>3804804.9868677352</v>
      </c>
      <c r="H11" s="10">
        <v>186676.63468154706</v>
      </c>
      <c r="I11" s="10">
        <v>0</v>
      </c>
      <c r="J11" s="10">
        <v>156595.42728609024</v>
      </c>
      <c r="K11" s="10">
        <v>79448048.317382172</v>
      </c>
      <c r="L11" s="21">
        <v>21639428.092859726</v>
      </c>
      <c r="M11" s="10">
        <v>5036485.6819893494</v>
      </c>
      <c r="N11" s="10">
        <v>4000000</v>
      </c>
      <c r="O11" s="10">
        <v>0</v>
      </c>
      <c r="P11" s="10">
        <v>4390206.7285821661</v>
      </c>
      <c r="Q11" s="10">
        <v>36211364.487126783</v>
      </c>
      <c r="R11" s="10">
        <f t="shared" si="0"/>
        <v>265687745.58970392</v>
      </c>
    </row>
    <row r="12" spans="1:18" s="9" customFormat="1" ht="11.4" x14ac:dyDescent="0.2">
      <c r="A12" s="9" t="s">
        <v>7</v>
      </c>
      <c r="B12" s="10">
        <v>649965.25545927486</v>
      </c>
      <c r="C12" s="10">
        <v>169720.33198060308</v>
      </c>
      <c r="D12" s="10">
        <v>20565768.711287402</v>
      </c>
      <c r="E12" s="10">
        <v>641882.37986107043</v>
      </c>
      <c r="F12" s="10">
        <v>79636.376268889973</v>
      </c>
      <c r="G12" s="10">
        <v>2222678.8602483533</v>
      </c>
      <c r="H12" s="10">
        <v>147909.85916860003</v>
      </c>
      <c r="I12" s="10">
        <v>0</v>
      </c>
      <c r="J12" s="10">
        <v>0</v>
      </c>
      <c r="K12" s="10">
        <v>0</v>
      </c>
      <c r="L12" s="21">
        <v>0</v>
      </c>
      <c r="M12" s="10">
        <v>1112506.3494998871</v>
      </c>
      <c r="N12" s="10">
        <v>4000000</v>
      </c>
      <c r="O12" s="10">
        <v>0</v>
      </c>
      <c r="P12" s="10">
        <v>1263400.995632261</v>
      </c>
      <c r="Q12" s="10">
        <v>7096251.7523927931</v>
      </c>
      <c r="R12" s="10">
        <f t="shared" si="0"/>
        <v>37949720.871799141</v>
      </c>
    </row>
    <row r="13" spans="1:18" s="9" customFormat="1" ht="11.4" x14ac:dyDescent="0.2">
      <c r="A13" s="9" t="s">
        <v>8</v>
      </c>
      <c r="B13" s="10">
        <v>649965.25545927486</v>
      </c>
      <c r="C13" s="10">
        <v>169720.33198060308</v>
      </c>
      <c r="D13" s="10">
        <v>32067932.510494292</v>
      </c>
      <c r="E13" s="10">
        <v>4710241.5348262303</v>
      </c>
      <c r="F13" s="10">
        <v>584385.20662611723</v>
      </c>
      <c r="G13" s="10">
        <v>0</v>
      </c>
      <c r="H13" s="10">
        <v>0</v>
      </c>
      <c r="I13" s="10">
        <v>0</v>
      </c>
      <c r="J13" s="10">
        <v>0</v>
      </c>
      <c r="K13" s="10">
        <v>215756197.57565922</v>
      </c>
      <c r="L13" s="21">
        <v>58765958.697286114</v>
      </c>
      <c r="M13" s="10">
        <v>1585348.8984732172</v>
      </c>
      <c r="N13" s="10">
        <v>1000000</v>
      </c>
      <c r="O13" s="10">
        <v>4060357.6160498373</v>
      </c>
      <c r="P13" s="10">
        <v>0</v>
      </c>
      <c r="Q13" s="10">
        <v>0</v>
      </c>
      <c r="R13" s="10">
        <f t="shared" si="0"/>
        <v>319350107.6268549</v>
      </c>
    </row>
    <row r="14" spans="1:18" s="9" customFormat="1" ht="11.4" x14ac:dyDescent="0.2">
      <c r="A14" s="9" t="s">
        <v>9</v>
      </c>
      <c r="B14" s="10">
        <v>11701025.176648997</v>
      </c>
      <c r="C14" s="10">
        <v>2388681.2456903942</v>
      </c>
      <c r="D14" s="10">
        <v>352729440.04260308</v>
      </c>
      <c r="E14" s="10">
        <v>32544938.801916182</v>
      </c>
      <c r="F14" s="10">
        <v>4037750.6430981285</v>
      </c>
      <c r="G14" s="10">
        <v>20770360.308273274</v>
      </c>
      <c r="H14" s="10">
        <v>456723.26313236373</v>
      </c>
      <c r="I14" s="10">
        <v>0</v>
      </c>
      <c r="J14" s="10">
        <v>0</v>
      </c>
      <c r="K14" s="10">
        <v>59964694.186561979</v>
      </c>
      <c r="L14" s="21">
        <v>16332706.631326782</v>
      </c>
      <c r="M14" s="10">
        <v>28510525.929339867</v>
      </c>
      <c r="N14" s="10">
        <v>4000000</v>
      </c>
      <c r="O14" s="10">
        <v>1491861.3057736778</v>
      </c>
      <c r="P14" s="10">
        <v>28691541.919663306</v>
      </c>
      <c r="Q14" s="10">
        <v>0</v>
      </c>
      <c r="R14" s="10">
        <f t="shared" si="0"/>
        <v>563620249.45402801</v>
      </c>
    </row>
    <row r="15" spans="1:18" s="9" customFormat="1" ht="11.4" x14ac:dyDescent="0.2">
      <c r="A15" s="9" t="s">
        <v>10</v>
      </c>
      <c r="B15" s="10">
        <v>4620513.5266515454</v>
      </c>
      <c r="C15" s="10">
        <v>920353.92451578961</v>
      </c>
      <c r="D15" s="10">
        <v>133505840.59115778</v>
      </c>
      <c r="E15" s="10">
        <v>10659210.173231481</v>
      </c>
      <c r="F15" s="10">
        <v>1322455.482059455</v>
      </c>
      <c r="G15" s="10">
        <v>27958326.555205099</v>
      </c>
      <c r="H15" s="10">
        <v>603974.81461532507</v>
      </c>
      <c r="I15" s="10">
        <v>831033.64560000005</v>
      </c>
      <c r="J15" s="10">
        <v>0</v>
      </c>
      <c r="K15" s="10">
        <v>70084254.410354972</v>
      </c>
      <c r="L15" s="21">
        <v>19088991.680625282</v>
      </c>
      <c r="M15" s="10">
        <v>9491978.859424822</v>
      </c>
      <c r="N15" s="10">
        <v>4000000</v>
      </c>
      <c r="O15" s="10">
        <v>1878823.91756536</v>
      </c>
      <c r="P15" s="10">
        <v>13860127.633827077</v>
      </c>
      <c r="Q15" s="10">
        <v>0</v>
      </c>
      <c r="R15" s="10">
        <f t="shared" si="0"/>
        <v>298825885.21483397</v>
      </c>
    </row>
    <row r="16" spans="1:18" s="9" customFormat="1" ht="11.4" x14ac:dyDescent="0.2">
      <c r="A16" s="9" t="s">
        <v>53</v>
      </c>
      <c r="B16" s="10">
        <v>0</v>
      </c>
      <c r="C16" s="10">
        <v>0</v>
      </c>
      <c r="D16" s="10">
        <v>0</v>
      </c>
      <c r="E16" s="10">
        <v>61475.952260689446</v>
      </c>
      <c r="F16" s="10">
        <v>7627.1326637447446</v>
      </c>
      <c r="G16" s="10">
        <v>1195320.3509088438</v>
      </c>
      <c r="H16" s="10">
        <v>39994.137531742141</v>
      </c>
      <c r="I16" s="10">
        <v>0</v>
      </c>
      <c r="J16" s="10">
        <v>0</v>
      </c>
      <c r="K16" s="10">
        <v>0</v>
      </c>
      <c r="L16" s="21">
        <v>0</v>
      </c>
      <c r="M16" s="10">
        <v>0</v>
      </c>
      <c r="N16" s="10">
        <v>1000000</v>
      </c>
      <c r="O16" s="10">
        <v>0</v>
      </c>
      <c r="P16" s="10">
        <v>0</v>
      </c>
      <c r="Q16" s="10">
        <v>0</v>
      </c>
      <c r="R16" s="10">
        <f t="shared" si="0"/>
        <v>2304417.5733650206</v>
      </c>
    </row>
    <row r="17" spans="1:18" s="9" customFormat="1" ht="11.4" x14ac:dyDescent="0.2">
      <c r="A17" s="9" t="s">
        <v>11</v>
      </c>
      <c r="B17" s="10">
        <v>649965.25545927486</v>
      </c>
      <c r="C17" s="10">
        <v>169720.33198060308</v>
      </c>
      <c r="D17" s="10">
        <v>46154201.838352881</v>
      </c>
      <c r="E17" s="10">
        <v>1751089.2129555191</v>
      </c>
      <c r="F17" s="10">
        <v>217252.26274867193</v>
      </c>
      <c r="G17" s="10">
        <v>3342677.4195458898</v>
      </c>
      <c r="H17" s="10">
        <v>163833.38290407712</v>
      </c>
      <c r="I17" s="10">
        <v>0</v>
      </c>
      <c r="J17" s="10">
        <v>0</v>
      </c>
      <c r="K17" s="10">
        <v>1191603.9039401494</v>
      </c>
      <c r="L17" s="21">
        <v>324559.56395429722</v>
      </c>
      <c r="M17" s="10">
        <v>4215273.8429889809</v>
      </c>
      <c r="N17" s="10">
        <v>4000000</v>
      </c>
      <c r="O17" s="10">
        <v>472679.16462585295</v>
      </c>
      <c r="P17" s="10">
        <v>1792040.5977268622</v>
      </c>
      <c r="Q17" s="10">
        <v>0</v>
      </c>
      <c r="R17" s="10">
        <f t="shared" si="0"/>
        <v>64444896.777183056</v>
      </c>
    </row>
    <row r="18" spans="1:18" s="9" customFormat="1" ht="11.4" x14ac:dyDescent="0.2">
      <c r="A18" s="9" t="s">
        <v>12</v>
      </c>
      <c r="B18" s="10">
        <v>649965.25545927486</v>
      </c>
      <c r="C18" s="10">
        <v>169720.33198060308</v>
      </c>
      <c r="D18" s="10">
        <v>15577178.462631555</v>
      </c>
      <c r="E18" s="10">
        <v>2235021.0327870413</v>
      </c>
      <c r="F18" s="10">
        <v>277292.19794822216</v>
      </c>
      <c r="G18" s="10">
        <v>10722578.033134608</v>
      </c>
      <c r="H18" s="10">
        <v>221354.98602604467</v>
      </c>
      <c r="I18" s="10">
        <v>0</v>
      </c>
      <c r="J18" s="10">
        <v>1853309.7107593499</v>
      </c>
      <c r="K18" s="10">
        <v>0</v>
      </c>
      <c r="L18" s="21">
        <v>0</v>
      </c>
      <c r="M18" s="10">
        <v>1420913.0163659691</v>
      </c>
      <c r="N18" s="10">
        <v>4000000</v>
      </c>
      <c r="O18" s="10">
        <v>0</v>
      </c>
      <c r="P18" s="10">
        <v>2384653.3178901514</v>
      </c>
      <c r="Q18" s="10">
        <v>0</v>
      </c>
      <c r="R18" s="10">
        <f t="shared" si="0"/>
        <v>39511986.344982818</v>
      </c>
    </row>
    <row r="19" spans="1:18" s="9" customFormat="1" ht="11.4" x14ac:dyDescent="0.2">
      <c r="A19" s="9" t="s">
        <v>13</v>
      </c>
      <c r="B19" s="10">
        <v>7746000.4006273113</v>
      </c>
      <c r="C19" s="10">
        <v>1490849.2969730215</v>
      </c>
      <c r="D19" s="10">
        <v>384001282.62475246</v>
      </c>
      <c r="E19" s="10">
        <v>14529114.72273737</v>
      </c>
      <c r="F19" s="10">
        <v>1802582.6587796572</v>
      </c>
      <c r="G19" s="10">
        <v>22114750.514741685</v>
      </c>
      <c r="H19" s="10">
        <v>487685.47247863555</v>
      </c>
      <c r="I19" s="10">
        <v>0</v>
      </c>
      <c r="J19" s="10">
        <v>0</v>
      </c>
      <c r="K19" s="10">
        <v>341582760.00345886</v>
      </c>
      <c r="L19" s="21">
        <v>93037597.786419064</v>
      </c>
      <c r="M19" s="10">
        <v>18781731.272529878</v>
      </c>
      <c r="N19" s="10">
        <v>4000000</v>
      </c>
      <c r="O19" s="10">
        <v>3784955.8420673409</v>
      </c>
      <c r="P19" s="10">
        <v>15498927.439334432</v>
      </c>
      <c r="Q19" s="10">
        <v>0</v>
      </c>
      <c r="R19" s="10">
        <f t="shared" si="0"/>
        <v>908858238.03489959</v>
      </c>
    </row>
    <row r="20" spans="1:18" s="9" customFormat="1" ht="11.4" x14ac:dyDescent="0.2">
      <c r="A20" s="9" t="s">
        <v>14</v>
      </c>
      <c r="B20" s="10">
        <v>2641414.471542805</v>
      </c>
      <c r="C20" s="10">
        <v>557446.4427030473</v>
      </c>
      <c r="D20" s="10">
        <v>81760521.427051798</v>
      </c>
      <c r="E20" s="10">
        <v>7288143.6381730009</v>
      </c>
      <c r="F20" s="10">
        <v>904217.60634227784</v>
      </c>
      <c r="G20" s="10">
        <v>20842166.622629356</v>
      </c>
      <c r="H20" s="10">
        <v>499153.33676291473</v>
      </c>
      <c r="I20" s="10">
        <v>0</v>
      </c>
      <c r="J20" s="10">
        <v>0</v>
      </c>
      <c r="K20" s="10">
        <v>3673665.7260722974</v>
      </c>
      <c r="L20" s="21">
        <v>1000603.7286843257</v>
      </c>
      <c r="M20" s="10">
        <v>5709321.8868465582</v>
      </c>
      <c r="N20" s="10">
        <v>4000000</v>
      </c>
      <c r="O20" s="10">
        <v>0</v>
      </c>
      <c r="P20" s="10">
        <v>8507832.5275638998</v>
      </c>
      <c r="Q20" s="10">
        <v>0</v>
      </c>
      <c r="R20" s="10">
        <f t="shared" si="0"/>
        <v>137384487.41437227</v>
      </c>
    </row>
    <row r="21" spans="1:18" s="9" customFormat="1" ht="11.4" x14ac:dyDescent="0.2">
      <c r="A21" s="9" t="s">
        <v>15</v>
      </c>
      <c r="B21" s="10">
        <v>706147.44235741685</v>
      </c>
      <c r="C21" s="10">
        <v>184377.6965604673</v>
      </c>
      <c r="D21" s="10">
        <v>29792364.829135865</v>
      </c>
      <c r="E21" s="10">
        <v>3664663.3246757491</v>
      </c>
      <c r="F21" s="10">
        <v>454663.52805298293</v>
      </c>
      <c r="G21" s="10">
        <v>16445105.601382477</v>
      </c>
      <c r="H21" s="10">
        <v>370038.07229753758</v>
      </c>
      <c r="I21" s="10">
        <v>0</v>
      </c>
      <c r="J21" s="10">
        <v>0</v>
      </c>
      <c r="K21" s="10">
        <v>228615.12310773638</v>
      </c>
      <c r="L21" s="21">
        <v>62268.527188898974</v>
      </c>
      <c r="M21" s="10">
        <v>2387338.9366220539</v>
      </c>
      <c r="N21" s="10">
        <v>4000000</v>
      </c>
      <c r="O21" s="10">
        <v>0</v>
      </c>
      <c r="P21" s="10">
        <v>3980877.9344180073</v>
      </c>
      <c r="Q21" s="10">
        <v>0</v>
      </c>
      <c r="R21" s="10">
        <f t="shared" si="0"/>
        <v>62276461.015799195</v>
      </c>
    </row>
    <row r="22" spans="1:18" s="9" customFormat="1" ht="11.4" x14ac:dyDescent="0.2">
      <c r="A22" s="9" t="s">
        <v>16</v>
      </c>
      <c r="B22" s="10">
        <v>957549.425453868</v>
      </c>
      <c r="C22" s="10">
        <v>207981.89885319761</v>
      </c>
      <c r="D22" s="10">
        <v>23794185.424394902</v>
      </c>
      <c r="E22" s="10">
        <v>2373537.2193978042</v>
      </c>
      <c r="F22" s="10">
        <v>294477.47597167257</v>
      </c>
      <c r="G22" s="10">
        <v>15148201.416559987</v>
      </c>
      <c r="H22" s="10">
        <v>317239.16834934882</v>
      </c>
      <c r="I22" s="10">
        <v>0</v>
      </c>
      <c r="J22" s="10">
        <v>119819.44045458127</v>
      </c>
      <c r="K22" s="10">
        <v>0</v>
      </c>
      <c r="L22" s="21">
        <v>0</v>
      </c>
      <c r="M22" s="10">
        <v>2063091.4185190527</v>
      </c>
      <c r="N22" s="10">
        <v>4000000</v>
      </c>
      <c r="O22" s="10">
        <v>0</v>
      </c>
      <c r="P22" s="10">
        <v>3642800.1519641895</v>
      </c>
      <c r="Q22" s="10">
        <v>0</v>
      </c>
      <c r="R22" s="10">
        <f t="shared" si="0"/>
        <v>52918883.039918602</v>
      </c>
    </row>
    <row r="23" spans="1:18" s="9" customFormat="1" ht="11.4" x14ac:dyDescent="0.2">
      <c r="A23" s="9" t="s">
        <v>17</v>
      </c>
      <c r="B23" s="10">
        <v>1069309.4208021788</v>
      </c>
      <c r="C23" s="10">
        <v>258414.94956782105</v>
      </c>
      <c r="D23" s="10">
        <v>35434042.540985025</v>
      </c>
      <c r="E23" s="10">
        <v>4775932.526264945</v>
      </c>
      <c r="F23" s="10">
        <v>592535.2862603676</v>
      </c>
      <c r="G23" s="10">
        <v>22476267.789398905</v>
      </c>
      <c r="H23" s="10">
        <v>486331.42225663376</v>
      </c>
      <c r="I23" s="10">
        <v>2476255.6601999998</v>
      </c>
      <c r="J23" s="10">
        <v>0</v>
      </c>
      <c r="K23" s="10">
        <v>0</v>
      </c>
      <c r="L23" s="21">
        <v>0</v>
      </c>
      <c r="M23" s="10">
        <v>3176614.348735732</v>
      </c>
      <c r="N23" s="10">
        <v>4000000</v>
      </c>
      <c r="O23" s="10">
        <v>0</v>
      </c>
      <c r="P23" s="10">
        <v>5615961.2795568248</v>
      </c>
      <c r="Q23" s="10">
        <v>0</v>
      </c>
      <c r="R23" s="10">
        <f t="shared" si="0"/>
        <v>80361665.224028438</v>
      </c>
    </row>
    <row r="24" spans="1:18" s="9" customFormat="1" ht="11.4" x14ac:dyDescent="0.2">
      <c r="A24" s="9" t="s">
        <v>18</v>
      </c>
      <c r="B24" s="10">
        <v>1547226.8886960107</v>
      </c>
      <c r="C24" s="10">
        <v>403985.42972981866</v>
      </c>
      <c r="D24" s="10">
        <v>50602892.544862464</v>
      </c>
      <c r="E24" s="10">
        <v>6029924.5764525672</v>
      </c>
      <c r="F24" s="10">
        <v>748114.23012941843</v>
      </c>
      <c r="G24" s="10">
        <v>15351196.107164573</v>
      </c>
      <c r="H24" s="10">
        <v>366412.47739813017</v>
      </c>
      <c r="I24" s="10">
        <v>0</v>
      </c>
      <c r="J24" s="10">
        <v>0</v>
      </c>
      <c r="K24" s="10">
        <v>6135371.7267654389</v>
      </c>
      <c r="L24" s="21">
        <v>1671103.6416614067</v>
      </c>
      <c r="M24" s="10">
        <v>4361102.8692287719</v>
      </c>
      <c r="N24" s="10">
        <v>4000000</v>
      </c>
      <c r="O24" s="10">
        <v>630896.13996124384</v>
      </c>
      <c r="P24" s="10">
        <v>5828764.5991483526</v>
      </c>
      <c r="Q24" s="10">
        <v>0</v>
      </c>
      <c r="R24" s="10">
        <f t="shared" si="0"/>
        <v>97676991.231198177</v>
      </c>
    </row>
    <row r="25" spans="1:18" s="9" customFormat="1" ht="11.4" x14ac:dyDescent="0.2">
      <c r="A25" s="9" t="s">
        <v>19</v>
      </c>
      <c r="B25" s="10">
        <v>649965.25545927486</v>
      </c>
      <c r="C25" s="10">
        <v>169720.33198060308</v>
      </c>
      <c r="D25" s="10">
        <v>18228607.975045111</v>
      </c>
      <c r="E25" s="10">
        <v>1664519.7718531776</v>
      </c>
      <c r="F25" s="10">
        <v>206511.85796219727</v>
      </c>
      <c r="G25" s="10">
        <v>9419690.0706924107</v>
      </c>
      <c r="H25" s="10">
        <v>251708.3032422298</v>
      </c>
      <c r="I25" s="10">
        <v>0</v>
      </c>
      <c r="J25" s="10">
        <v>79268.032226322073</v>
      </c>
      <c r="K25" s="10">
        <v>11127621.167686505</v>
      </c>
      <c r="L25" s="21">
        <v>3030853.1477181162</v>
      </c>
      <c r="M25" s="10">
        <v>558274.49871027377</v>
      </c>
      <c r="N25" s="10">
        <v>4000000</v>
      </c>
      <c r="O25" s="10">
        <v>0</v>
      </c>
      <c r="P25" s="10">
        <v>1670995.1622963375</v>
      </c>
      <c r="Q25" s="10">
        <v>0</v>
      </c>
      <c r="R25" s="10">
        <f t="shared" si="0"/>
        <v>51057735.574872561</v>
      </c>
    </row>
    <row r="26" spans="1:18" s="9" customFormat="1" ht="11.4" x14ac:dyDescent="0.2">
      <c r="A26" s="9" t="s">
        <v>20</v>
      </c>
      <c r="B26" s="10">
        <v>3654758.4480626672</v>
      </c>
      <c r="C26" s="10">
        <v>700750.07958533999</v>
      </c>
      <c r="D26" s="10">
        <v>184614822.04410383</v>
      </c>
      <c r="E26" s="10">
        <v>5219924.2473396827</v>
      </c>
      <c r="F26" s="10">
        <v>647619.97602460883</v>
      </c>
      <c r="G26" s="10">
        <v>7174857.3782297792</v>
      </c>
      <c r="H26" s="10">
        <v>247323.3002156835</v>
      </c>
      <c r="I26" s="10">
        <v>892799.65980000002</v>
      </c>
      <c r="J26" s="10">
        <v>0</v>
      </c>
      <c r="K26" s="10">
        <v>79649257.880172312</v>
      </c>
      <c r="L26" s="21">
        <v>21694231.993354876</v>
      </c>
      <c r="M26" s="10">
        <v>10962611.298010074</v>
      </c>
      <c r="N26" s="10">
        <v>4000000</v>
      </c>
      <c r="O26" s="10">
        <v>1346657.9555483947</v>
      </c>
      <c r="P26" s="10">
        <v>7680546.4942311393</v>
      </c>
      <c r="Q26" s="10">
        <v>48887759.137118369</v>
      </c>
      <c r="R26" s="10">
        <f t="shared" si="0"/>
        <v>377373919.89179671</v>
      </c>
    </row>
    <row r="27" spans="1:18" s="9" customFormat="1" ht="11.4" x14ac:dyDescent="0.2">
      <c r="A27" s="9" t="s">
        <v>21</v>
      </c>
      <c r="B27" s="10">
        <v>4345292.0858262386</v>
      </c>
      <c r="C27" s="10">
        <v>859099.90493766929</v>
      </c>
      <c r="D27" s="10">
        <v>213257277.90238175</v>
      </c>
      <c r="E27" s="10">
        <v>8854541.2097608801</v>
      </c>
      <c r="F27" s="10">
        <v>1098555.7441560111</v>
      </c>
      <c r="G27" s="10">
        <v>4738401.2171333153</v>
      </c>
      <c r="H27" s="10">
        <v>200453.44998569443</v>
      </c>
      <c r="I27" s="10">
        <v>0</v>
      </c>
      <c r="J27" s="10">
        <v>43882.73397247518</v>
      </c>
      <c r="K27" s="10">
        <v>191086687.71328864</v>
      </c>
      <c r="L27" s="21">
        <v>52046673.8430041</v>
      </c>
      <c r="M27" s="10">
        <v>9777445.5591892786</v>
      </c>
      <c r="N27" s="10">
        <v>4000000</v>
      </c>
      <c r="O27" s="10">
        <v>2357084.4103506394</v>
      </c>
      <c r="P27" s="10">
        <v>8784842.2041874919</v>
      </c>
      <c r="Q27" s="10">
        <v>69480584.654440403</v>
      </c>
      <c r="R27" s="10">
        <f t="shared" si="0"/>
        <v>570930822.63261461</v>
      </c>
    </row>
    <row r="28" spans="1:18" s="9" customFormat="1" ht="11.4" x14ac:dyDescent="0.2">
      <c r="A28" s="9" t="s">
        <v>22</v>
      </c>
      <c r="B28" s="10">
        <v>4556630.0300129084</v>
      </c>
      <c r="C28" s="10">
        <v>953174.54908523883</v>
      </c>
      <c r="D28" s="10">
        <v>130479561.02106509</v>
      </c>
      <c r="E28" s="10">
        <v>12952604.702892372</v>
      </c>
      <c r="F28" s="10">
        <v>1606989.900556219</v>
      </c>
      <c r="G28" s="10">
        <v>27890054.75000415</v>
      </c>
      <c r="H28" s="10">
        <v>599535.78020522161</v>
      </c>
      <c r="I28" s="10">
        <v>0</v>
      </c>
      <c r="J28" s="10">
        <v>472689.32905538526</v>
      </c>
      <c r="K28" s="10">
        <v>1594212.2334624312</v>
      </c>
      <c r="L28" s="21">
        <v>434218.89207865292</v>
      </c>
      <c r="M28" s="10">
        <v>11444108.818686413</v>
      </c>
      <c r="N28" s="10">
        <v>4000000</v>
      </c>
      <c r="O28" s="10">
        <v>664563.52143979585</v>
      </c>
      <c r="P28" s="10">
        <v>12402733.272847345</v>
      </c>
      <c r="Q28" s="10">
        <v>0</v>
      </c>
      <c r="R28" s="10">
        <f t="shared" si="0"/>
        <v>210051076.80139118</v>
      </c>
    </row>
    <row r="29" spans="1:18" s="9" customFormat="1" ht="11.4" x14ac:dyDescent="0.2">
      <c r="A29" s="9" t="s">
        <v>23</v>
      </c>
      <c r="B29" s="10">
        <v>2354896.0165554979</v>
      </c>
      <c r="C29" s="10">
        <v>446940.10095679353</v>
      </c>
      <c r="D29" s="10">
        <v>91305750.299726188</v>
      </c>
      <c r="E29" s="10">
        <v>5769621.9858874371</v>
      </c>
      <c r="F29" s="10">
        <v>715819.28685570171</v>
      </c>
      <c r="G29" s="10">
        <v>20830490.797393113</v>
      </c>
      <c r="H29" s="10">
        <v>436909.62821863609</v>
      </c>
      <c r="I29" s="10">
        <v>0</v>
      </c>
      <c r="J29" s="10">
        <v>1984395.7970837047</v>
      </c>
      <c r="K29" s="10">
        <v>25099676.376723628</v>
      </c>
      <c r="L29" s="21">
        <v>6836450.55174868</v>
      </c>
      <c r="M29" s="10">
        <v>6929167.7035029139</v>
      </c>
      <c r="N29" s="10">
        <v>4000000</v>
      </c>
      <c r="O29" s="10">
        <v>868365.48825424525</v>
      </c>
      <c r="P29" s="10">
        <v>7232004.2247692058</v>
      </c>
      <c r="Q29" s="10">
        <v>0</v>
      </c>
      <c r="R29" s="10">
        <f t="shared" si="0"/>
        <v>174810488.25767577</v>
      </c>
    </row>
    <row r="30" spans="1:18" s="9" customFormat="1" ht="11.4" x14ac:dyDescent="0.2">
      <c r="A30" s="9" t="s">
        <v>24</v>
      </c>
      <c r="B30" s="10">
        <v>649965.25545927486</v>
      </c>
      <c r="C30" s="10">
        <v>169720.33198060308</v>
      </c>
      <c r="D30" s="10">
        <v>11256254.949647706</v>
      </c>
      <c r="E30" s="10">
        <v>2870799.4127071765</v>
      </c>
      <c r="F30" s="10">
        <v>356171.26968392526</v>
      </c>
      <c r="G30" s="10">
        <v>18914408.224588189</v>
      </c>
      <c r="H30" s="10">
        <v>425017.0831971122</v>
      </c>
      <c r="I30" s="10">
        <v>356558.35469999997</v>
      </c>
      <c r="J30" s="10">
        <v>873458.27970815916</v>
      </c>
      <c r="K30" s="10">
        <v>0</v>
      </c>
      <c r="L30" s="21">
        <v>0</v>
      </c>
      <c r="M30" s="10">
        <v>923582.38592371461</v>
      </c>
      <c r="N30" s="10">
        <v>4000000</v>
      </c>
      <c r="O30" s="10">
        <v>0</v>
      </c>
      <c r="P30" s="10">
        <v>3678082.0842565419</v>
      </c>
      <c r="Q30" s="10">
        <v>0</v>
      </c>
      <c r="R30" s="10">
        <f t="shared" si="0"/>
        <v>44474017.631852403</v>
      </c>
    </row>
    <row r="31" spans="1:18" s="9" customFormat="1" ht="11.4" x14ac:dyDescent="0.2">
      <c r="A31" s="9" t="s">
        <v>25</v>
      </c>
      <c r="B31" s="10">
        <v>2525546.0921240193</v>
      </c>
      <c r="C31" s="10">
        <v>492567.28838888666</v>
      </c>
      <c r="D31" s="10">
        <v>66099425.855456769</v>
      </c>
      <c r="E31" s="10">
        <v>8575877.5379140805</v>
      </c>
      <c r="F31" s="10">
        <v>1063982.7978968141</v>
      </c>
      <c r="G31" s="10">
        <v>23619418.041197583</v>
      </c>
      <c r="H31" s="10">
        <v>491976.06902182376</v>
      </c>
      <c r="I31" s="10">
        <v>0</v>
      </c>
      <c r="J31" s="10">
        <v>0</v>
      </c>
      <c r="K31" s="10">
        <v>22173560.470896259</v>
      </c>
      <c r="L31" s="21">
        <v>6039458.0504387431</v>
      </c>
      <c r="M31" s="10">
        <v>5221574.2270472199</v>
      </c>
      <c r="N31" s="10">
        <v>4000000</v>
      </c>
      <c r="O31" s="10">
        <v>1382458.7473132201</v>
      </c>
      <c r="P31" s="10">
        <v>7692054.8119450575</v>
      </c>
      <c r="Q31" s="10">
        <v>0</v>
      </c>
      <c r="R31" s="10">
        <f t="shared" si="0"/>
        <v>149377899.98964047</v>
      </c>
    </row>
    <row r="32" spans="1:18" s="9" customFormat="1" ht="11.4" x14ac:dyDescent="0.2">
      <c r="A32" s="9" t="s">
        <v>26</v>
      </c>
      <c r="B32" s="10">
        <v>649965.25545927486</v>
      </c>
      <c r="C32" s="10">
        <v>169720.33198060308</v>
      </c>
      <c r="D32" s="10">
        <v>7048668.5377495699</v>
      </c>
      <c r="E32" s="10">
        <v>1308041.8999703068</v>
      </c>
      <c r="F32" s="10">
        <v>162284.74279673363</v>
      </c>
      <c r="G32" s="10">
        <v>14380054.026515409</v>
      </c>
      <c r="H32" s="10">
        <v>214161.53855745998</v>
      </c>
      <c r="I32" s="10">
        <v>0</v>
      </c>
      <c r="J32" s="10">
        <v>2385498.1236509839</v>
      </c>
      <c r="K32" s="10">
        <v>0</v>
      </c>
      <c r="L32" s="21">
        <v>0</v>
      </c>
      <c r="M32" s="10">
        <v>500248.59377041209</v>
      </c>
      <c r="N32" s="10">
        <v>4000000</v>
      </c>
      <c r="O32" s="10">
        <v>0</v>
      </c>
      <c r="P32" s="10">
        <v>1383496.7155232874</v>
      </c>
      <c r="Q32" s="10">
        <v>0</v>
      </c>
      <c r="R32" s="10">
        <f t="shared" si="0"/>
        <v>32202139.765974037</v>
      </c>
    </row>
    <row r="33" spans="1:18" s="9" customFormat="1" ht="11.4" x14ac:dyDescent="0.2">
      <c r="A33" s="9" t="s">
        <v>54</v>
      </c>
      <c r="B33" s="10">
        <v>0</v>
      </c>
      <c r="C33" s="10">
        <v>0</v>
      </c>
      <c r="D33" s="10">
        <v>0</v>
      </c>
      <c r="E33" s="10">
        <v>12830.674734421395</v>
      </c>
      <c r="F33" s="10">
        <v>1591.8624236971248</v>
      </c>
      <c r="G33" s="10">
        <v>453184.65641306754</v>
      </c>
      <c r="H33" s="10">
        <v>24337.653518845731</v>
      </c>
      <c r="I33" s="10">
        <v>0</v>
      </c>
      <c r="J33" s="10">
        <v>0</v>
      </c>
      <c r="K33" s="10">
        <v>0</v>
      </c>
      <c r="L33" s="21">
        <v>0</v>
      </c>
      <c r="M33" s="10">
        <v>0</v>
      </c>
      <c r="N33" s="10">
        <v>1000000</v>
      </c>
      <c r="O33" s="10">
        <v>0</v>
      </c>
      <c r="P33" s="10">
        <v>0</v>
      </c>
      <c r="Q33" s="10">
        <v>0</v>
      </c>
      <c r="R33" s="10">
        <f t="shared" si="0"/>
        <v>1491944.8470900317</v>
      </c>
    </row>
    <row r="34" spans="1:18" s="9" customFormat="1" ht="11.4" x14ac:dyDescent="0.2">
      <c r="A34" s="9" t="s">
        <v>27</v>
      </c>
      <c r="B34" s="10">
        <v>649965.25545927486</v>
      </c>
      <c r="C34" s="10">
        <v>169720.33198060308</v>
      </c>
      <c r="D34" s="10">
        <v>15617266.3975078</v>
      </c>
      <c r="E34" s="10">
        <v>1965483.016603166</v>
      </c>
      <c r="F34" s="10">
        <v>243851.44377105476</v>
      </c>
      <c r="G34" s="10">
        <v>10713342.708499264</v>
      </c>
      <c r="H34" s="10">
        <v>231508.87831238916</v>
      </c>
      <c r="I34" s="10">
        <v>0</v>
      </c>
      <c r="J34" s="10">
        <v>1429301.7821246458</v>
      </c>
      <c r="K34" s="10">
        <v>0</v>
      </c>
      <c r="L34" s="21">
        <v>0</v>
      </c>
      <c r="M34" s="10">
        <v>1449146.4244062789</v>
      </c>
      <c r="N34" s="10">
        <v>4000000</v>
      </c>
      <c r="O34" s="10">
        <v>0</v>
      </c>
      <c r="P34" s="10">
        <v>2474772.9427455207</v>
      </c>
      <c r="Q34" s="10">
        <v>0</v>
      </c>
      <c r="R34" s="10">
        <f t="shared" si="0"/>
        <v>38944359.18141</v>
      </c>
    </row>
    <row r="35" spans="1:18" s="9" customFormat="1" ht="11.4" x14ac:dyDescent="0.2">
      <c r="A35" s="9" t="s">
        <v>28</v>
      </c>
      <c r="B35" s="10">
        <v>1793853.5873656021</v>
      </c>
      <c r="C35" s="10">
        <v>348891.67665166245</v>
      </c>
      <c r="D35" s="10">
        <v>62119166.700010583</v>
      </c>
      <c r="E35" s="10">
        <v>3515359.1904028091</v>
      </c>
      <c r="F35" s="10">
        <v>436139.82248244807</v>
      </c>
      <c r="G35" s="10">
        <v>8974768.1789836902</v>
      </c>
      <c r="H35" s="10">
        <v>150637.70184890338</v>
      </c>
      <c r="I35" s="10">
        <v>0</v>
      </c>
      <c r="J35" s="10">
        <v>248002.47958182162</v>
      </c>
      <c r="K35" s="10">
        <v>3556423.6113781487</v>
      </c>
      <c r="L35" s="21">
        <v>968670.26214140723</v>
      </c>
      <c r="M35" s="10">
        <v>5376244.1106953854</v>
      </c>
      <c r="N35" s="10">
        <v>4000000</v>
      </c>
      <c r="O35" s="10">
        <v>0</v>
      </c>
      <c r="P35" s="10">
        <v>4111223.5989331161</v>
      </c>
      <c r="Q35" s="10">
        <v>0</v>
      </c>
      <c r="R35" s="10">
        <f t="shared" si="0"/>
        <v>95599380.920475587</v>
      </c>
    </row>
    <row r="36" spans="1:18" s="9" customFormat="1" ht="11.4" x14ac:dyDescent="0.2">
      <c r="A36" s="9" t="s">
        <v>29</v>
      </c>
      <c r="B36" s="10">
        <v>649965.25545927486</v>
      </c>
      <c r="C36" s="10">
        <v>169720.33198060308</v>
      </c>
      <c r="D36" s="10">
        <v>11396900.789900053</v>
      </c>
      <c r="E36" s="10">
        <v>1365922.1959864742</v>
      </c>
      <c r="F36" s="10">
        <v>169465.77342900602</v>
      </c>
      <c r="G36" s="10">
        <v>5166118.3937117672</v>
      </c>
      <c r="H36" s="10">
        <v>209118.21359114407</v>
      </c>
      <c r="I36" s="10">
        <v>0</v>
      </c>
      <c r="J36" s="10">
        <v>0</v>
      </c>
      <c r="K36" s="10">
        <v>0</v>
      </c>
      <c r="L36" s="21">
        <v>0</v>
      </c>
      <c r="M36" s="10">
        <v>848565.07227493403</v>
      </c>
      <c r="N36" s="10">
        <v>4000000</v>
      </c>
      <c r="O36" s="10">
        <v>0</v>
      </c>
      <c r="P36" s="10">
        <v>1712633.2055008309</v>
      </c>
      <c r="Q36" s="10">
        <v>0</v>
      </c>
      <c r="R36" s="10">
        <f t="shared" si="0"/>
        <v>25688409.231834088</v>
      </c>
    </row>
    <row r="37" spans="1:18" s="9" customFormat="1" ht="11.4" x14ac:dyDescent="0.2">
      <c r="A37" s="9" t="s">
        <v>30</v>
      </c>
      <c r="B37" s="10">
        <v>6286786.2970893644</v>
      </c>
      <c r="C37" s="10">
        <v>1178348.9442822244</v>
      </c>
      <c r="D37" s="10">
        <v>453578147.01930475</v>
      </c>
      <c r="E37" s="10">
        <v>1711901.3128072564</v>
      </c>
      <c r="F37" s="10">
        <v>212390.34028544714</v>
      </c>
      <c r="G37" s="10">
        <v>4977770.4565221984</v>
      </c>
      <c r="H37" s="10">
        <v>207438.49068912998</v>
      </c>
      <c r="I37" s="10">
        <v>0</v>
      </c>
      <c r="J37" s="10">
        <v>0</v>
      </c>
      <c r="K37" s="10">
        <v>232873044.29987887</v>
      </c>
      <c r="L37" s="21">
        <v>63428109.705975808</v>
      </c>
      <c r="M37" s="10">
        <v>19282988.49610994</v>
      </c>
      <c r="N37" s="10">
        <v>4000000</v>
      </c>
      <c r="O37" s="10">
        <v>1919936.0305258203</v>
      </c>
      <c r="P37" s="10">
        <v>11029603.81975008</v>
      </c>
      <c r="Q37" s="10">
        <v>110738071.80709028</v>
      </c>
      <c r="R37" s="10">
        <f t="shared" si="0"/>
        <v>911424537.02031112</v>
      </c>
    </row>
    <row r="38" spans="1:18" s="9" customFormat="1" ht="11.4" x14ac:dyDescent="0.2">
      <c r="A38" s="9" t="s">
        <v>31</v>
      </c>
      <c r="B38" s="10">
        <v>649972.20233798702</v>
      </c>
      <c r="C38" s="10">
        <v>169720.33198060308</v>
      </c>
      <c r="D38" s="10">
        <v>34507578.770911716</v>
      </c>
      <c r="E38" s="10">
        <v>2704258.5948806847</v>
      </c>
      <c r="F38" s="10">
        <v>335509.06170209881</v>
      </c>
      <c r="G38" s="10">
        <v>14709865.921381364</v>
      </c>
      <c r="H38" s="10">
        <v>247586.77742945816</v>
      </c>
      <c r="I38" s="10">
        <v>0</v>
      </c>
      <c r="J38" s="10">
        <v>987880.43710892671</v>
      </c>
      <c r="K38" s="10">
        <v>11313783.971649911</v>
      </c>
      <c r="L38" s="21">
        <v>3081558.6017679661</v>
      </c>
      <c r="M38" s="10">
        <v>1951597.5273917669</v>
      </c>
      <c r="N38" s="10">
        <v>4000000</v>
      </c>
      <c r="O38" s="10">
        <v>0</v>
      </c>
      <c r="P38" s="10">
        <v>2617202.3408602434</v>
      </c>
      <c r="Q38" s="10">
        <v>0</v>
      </c>
      <c r="R38" s="10">
        <f t="shared" si="0"/>
        <v>77276514.539402738</v>
      </c>
    </row>
    <row r="39" spans="1:18" s="9" customFormat="1" ht="11.4" x14ac:dyDescent="0.2">
      <c r="A39" s="9" t="s">
        <v>32</v>
      </c>
      <c r="B39" s="10">
        <v>11871971.189250663</v>
      </c>
      <c r="C39" s="10">
        <v>2327394.8241214259</v>
      </c>
      <c r="D39" s="10">
        <v>848878909.82709432</v>
      </c>
      <c r="E39" s="10">
        <v>30279823.049669325</v>
      </c>
      <c r="F39" s="10">
        <v>3756724.6856983267</v>
      </c>
      <c r="G39" s="10">
        <v>27146700.96474437</v>
      </c>
      <c r="H39" s="10">
        <v>604950.94202816032</v>
      </c>
      <c r="I39" s="10">
        <v>280754.61</v>
      </c>
      <c r="J39" s="10">
        <v>516208.26960290765</v>
      </c>
      <c r="K39" s="10">
        <v>949654831.05405581</v>
      </c>
      <c r="L39" s="21">
        <v>258659437.01309395</v>
      </c>
      <c r="M39" s="10">
        <v>37976372.855163589</v>
      </c>
      <c r="N39" s="10">
        <v>4000000</v>
      </c>
      <c r="O39" s="10">
        <v>5357737.5243446836</v>
      </c>
      <c r="P39" s="10">
        <v>24056208.023774695</v>
      </c>
      <c r="Q39" s="10">
        <v>87517985.575418621</v>
      </c>
      <c r="R39" s="10">
        <f t="shared" si="0"/>
        <v>2292886010.408061</v>
      </c>
    </row>
    <row r="40" spans="1:18" s="9" customFormat="1" ht="11.4" x14ac:dyDescent="0.2">
      <c r="A40" s="9" t="s">
        <v>33</v>
      </c>
      <c r="B40" s="10">
        <v>3198362.4104196499</v>
      </c>
      <c r="C40" s="10">
        <v>760312.71524121065</v>
      </c>
      <c r="D40" s="10">
        <v>100904244.24410503</v>
      </c>
      <c r="E40" s="10">
        <v>11472152.653178602</v>
      </c>
      <c r="F40" s="10">
        <v>1423314.7597857665</v>
      </c>
      <c r="G40" s="10">
        <v>34889115.002681367</v>
      </c>
      <c r="H40" s="10">
        <v>744887.1785537994</v>
      </c>
      <c r="I40" s="10">
        <v>2035470.9224999999</v>
      </c>
      <c r="J40" s="10">
        <v>761321.08569221175</v>
      </c>
      <c r="K40" s="10">
        <v>3446607.1207273398</v>
      </c>
      <c r="L40" s="21">
        <v>938759.17683044903</v>
      </c>
      <c r="M40" s="10">
        <v>8679034.3858309109</v>
      </c>
      <c r="N40" s="10">
        <v>4000000</v>
      </c>
      <c r="O40" s="10">
        <v>876581.16067224252</v>
      </c>
      <c r="P40" s="10">
        <v>13719372.80767097</v>
      </c>
      <c r="Q40" s="10">
        <v>0</v>
      </c>
      <c r="R40" s="10">
        <f t="shared" si="0"/>
        <v>187849535.62388954</v>
      </c>
    </row>
    <row r="41" spans="1:18" s="9" customFormat="1" ht="11.4" x14ac:dyDescent="0.2">
      <c r="A41" s="9" t="s">
        <v>34</v>
      </c>
      <c r="B41" s="10">
        <v>649965.25545927486</v>
      </c>
      <c r="C41" s="10">
        <v>169720.33198060308</v>
      </c>
      <c r="D41" s="10">
        <v>6615470.7302028518</v>
      </c>
      <c r="E41" s="10">
        <v>907783.58709823829</v>
      </c>
      <c r="F41" s="10">
        <v>112625.92272516506</v>
      </c>
      <c r="G41" s="10">
        <v>7233104.2540721903</v>
      </c>
      <c r="H41" s="10">
        <v>166105.81820868421</v>
      </c>
      <c r="I41" s="10">
        <v>0</v>
      </c>
      <c r="J41" s="10">
        <v>979796.6795323852</v>
      </c>
      <c r="K41" s="10">
        <v>0</v>
      </c>
      <c r="L41" s="21">
        <v>0</v>
      </c>
      <c r="M41" s="10">
        <v>558457.21053975681</v>
      </c>
      <c r="N41" s="10">
        <v>4000000</v>
      </c>
      <c r="O41" s="10">
        <v>0</v>
      </c>
      <c r="P41" s="10">
        <v>1013502.9043803384</v>
      </c>
      <c r="Q41" s="10">
        <v>0</v>
      </c>
      <c r="R41" s="10">
        <f t="shared" si="0"/>
        <v>22406532.694199491</v>
      </c>
    </row>
    <row r="42" spans="1:18" s="9" customFormat="1" ht="11.4" x14ac:dyDescent="0.2">
      <c r="A42" s="9" t="s">
        <v>35</v>
      </c>
      <c r="B42" s="10">
        <v>5269061.6188535038</v>
      </c>
      <c r="C42" s="10">
        <v>1094771.2490896748</v>
      </c>
      <c r="D42" s="10">
        <v>144179623.89615086</v>
      </c>
      <c r="E42" s="10">
        <v>15058584.334845169</v>
      </c>
      <c r="F42" s="10">
        <v>1868272.3280643728</v>
      </c>
      <c r="G42" s="10">
        <v>30524541.520539582</v>
      </c>
      <c r="H42" s="10">
        <v>700227.27128644625</v>
      </c>
      <c r="I42" s="10">
        <v>1353237.2202000001</v>
      </c>
      <c r="J42" s="10">
        <v>0</v>
      </c>
      <c r="K42" s="10">
        <v>36209364.794788226</v>
      </c>
      <c r="L42" s="21">
        <v>9862418.5264212266</v>
      </c>
      <c r="M42" s="10">
        <v>11924412.590085691</v>
      </c>
      <c r="N42" s="10">
        <v>4000000</v>
      </c>
      <c r="O42" s="10">
        <v>1178754.4803869845</v>
      </c>
      <c r="P42" s="10">
        <v>14542893.498217717</v>
      </c>
      <c r="Q42" s="10">
        <v>0</v>
      </c>
      <c r="R42" s="10">
        <f t="shared" si="0"/>
        <v>277766163.32892942</v>
      </c>
    </row>
    <row r="43" spans="1:18" s="9" customFormat="1" ht="11.4" x14ac:dyDescent="0.2">
      <c r="A43" s="9" t="s">
        <v>36</v>
      </c>
      <c r="B43" s="10">
        <v>955786.30763667729</v>
      </c>
      <c r="C43" s="10">
        <v>249558.83742932853</v>
      </c>
      <c r="D43" s="10">
        <v>24660195.00672375</v>
      </c>
      <c r="E43" s="10">
        <v>4308289.8937200056</v>
      </c>
      <c r="F43" s="10">
        <v>534516.30051911145</v>
      </c>
      <c r="G43" s="10">
        <v>19680916.719303612</v>
      </c>
      <c r="H43" s="10">
        <v>408095.76012023009</v>
      </c>
      <c r="I43" s="10">
        <v>0</v>
      </c>
      <c r="J43" s="10">
        <v>8799557.0327984001</v>
      </c>
      <c r="K43" s="10">
        <v>449831.11072401103</v>
      </c>
      <c r="L43" s="21">
        <v>122521.49397682551</v>
      </c>
      <c r="M43" s="10">
        <v>2171401.0233398825</v>
      </c>
      <c r="N43" s="10">
        <v>4000000</v>
      </c>
      <c r="O43" s="10">
        <v>498916.02551532764</v>
      </c>
      <c r="P43" s="10">
        <v>5049631.9369491432</v>
      </c>
      <c r="Q43" s="10">
        <v>0</v>
      </c>
      <c r="R43" s="10">
        <f t="shared" si="0"/>
        <v>71889217.448756307</v>
      </c>
    </row>
    <row r="44" spans="1:18" s="9" customFormat="1" ht="11.4" x14ac:dyDescent="0.2">
      <c r="A44" s="9" t="s">
        <v>37</v>
      </c>
      <c r="B44" s="10">
        <v>1693487.8624812644</v>
      </c>
      <c r="C44" s="10">
        <v>347753.71873309126</v>
      </c>
      <c r="D44" s="10">
        <v>76862871.80957748</v>
      </c>
      <c r="E44" s="10">
        <v>5717614.6091846488</v>
      </c>
      <c r="F44" s="10">
        <v>709366.89129258075</v>
      </c>
      <c r="G44" s="10">
        <v>16604173.213879324</v>
      </c>
      <c r="H44" s="10">
        <v>319612.24452772451</v>
      </c>
      <c r="I44" s="10">
        <v>0</v>
      </c>
      <c r="J44" s="10">
        <v>1000577.9226701531</v>
      </c>
      <c r="K44" s="10">
        <v>33424905.880329531</v>
      </c>
      <c r="L44" s="21">
        <v>9104010.1939301658</v>
      </c>
      <c r="M44" s="10">
        <v>5483565.124498928</v>
      </c>
      <c r="N44" s="10">
        <v>4000000</v>
      </c>
      <c r="O44" s="10">
        <v>1603855.5758142129</v>
      </c>
      <c r="P44" s="10">
        <v>5520127.9984189747</v>
      </c>
      <c r="Q44" s="10">
        <v>0</v>
      </c>
      <c r="R44" s="10">
        <f t="shared" si="0"/>
        <v>162391923.04533812</v>
      </c>
    </row>
    <row r="45" spans="1:18" s="9" customFormat="1" ht="11.4" x14ac:dyDescent="0.2">
      <c r="A45" s="9" t="s">
        <v>38</v>
      </c>
      <c r="B45" s="10">
        <v>6328931.6208613617</v>
      </c>
      <c r="C45" s="10">
        <v>1304413.4259539084</v>
      </c>
      <c r="D45" s="10">
        <v>256354265.52463818</v>
      </c>
      <c r="E45" s="10">
        <v>19481637.824641343</v>
      </c>
      <c r="F45" s="10">
        <v>2417026.9956205585</v>
      </c>
      <c r="G45" s="10">
        <v>28632867.044094879</v>
      </c>
      <c r="H45" s="10">
        <v>659113.54465970036</v>
      </c>
      <c r="I45" s="10">
        <v>6721265.3634000001</v>
      </c>
      <c r="J45" s="10">
        <v>0</v>
      </c>
      <c r="K45" s="10">
        <v>230134638.88626036</v>
      </c>
      <c r="L45" s="21">
        <v>62682244.50322295</v>
      </c>
      <c r="M45" s="10">
        <v>16027906.541001568</v>
      </c>
      <c r="N45" s="10">
        <v>4000000</v>
      </c>
      <c r="O45" s="10">
        <v>2824889.2387354146</v>
      </c>
      <c r="P45" s="10">
        <v>15871970.116687268</v>
      </c>
      <c r="Q45" s="10">
        <v>0</v>
      </c>
      <c r="R45" s="10">
        <f t="shared" si="0"/>
        <v>653441170.62977743</v>
      </c>
    </row>
    <row r="46" spans="1:18" s="9" customFormat="1" ht="11.4" x14ac:dyDescent="0.2">
      <c r="A46" s="9" t="s">
        <v>39</v>
      </c>
      <c r="B46" s="10">
        <v>2402161.1899384861</v>
      </c>
      <c r="C46" s="10">
        <v>491101.42232293676</v>
      </c>
      <c r="D46" s="10">
        <v>64754492.688184582</v>
      </c>
      <c r="E46" s="10">
        <v>6965093.3104593968</v>
      </c>
      <c r="F46" s="10">
        <v>864137.74395821127</v>
      </c>
      <c r="G46" s="10">
        <v>2951918.9804077642</v>
      </c>
      <c r="H46" s="10">
        <v>157537.53921672952</v>
      </c>
      <c r="I46" s="10">
        <v>0</v>
      </c>
      <c r="J46" s="10">
        <v>0</v>
      </c>
      <c r="K46" s="10">
        <v>8993955.7002577614</v>
      </c>
      <c r="L46" s="21">
        <v>2449702.3474541004</v>
      </c>
      <c r="M46" s="10">
        <v>4979292.6510162102</v>
      </c>
      <c r="N46" s="10">
        <v>1000000</v>
      </c>
      <c r="O46" s="10">
        <v>627547.69833790872</v>
      </c>
      <c r="P46" s="10">
        <v>0</v>
      </c>
      <c r="Q46" s="10">
        <v>0</v>
      </c>
      <c r="R46" s="10">
        <f t="shared" si="0"/>
        <v>96636941.271554068</v>
      </c>
    </row>
    <row r="47" spans="1:18" s="9" customFormat="1" ht="11.4" x14ac:dyDescent="0.2">
      <c r="A47" s="9" t="s">
        <v>40</v>
      </c>
      <c r="B47" s="10">
        <v>778401.92784441833</v>
      </c>
      <c r="C47" s="10">
        <v>169720.33198060308</v>
      </c>
      <c r="D47" s="10">
        <v>26599033.178040255</v>
      </c>
      <c r="E47" s="10">
        <v>1751496.476614729</v>
      </c>
      <c r="F47" s="10">
        <v>217302.79070055697</v>
      </c>
      <c r="G47" s="10">
        <v>718436.66159210773</v>
      </c>
      <c r="H47" s="10">
        <v>121118.90232051638</v>
      </c>
      <c r="I47" s="10">
        <v>0</v>
      </c>
      <c r="J47" s="10">
        <v>0</v>
      </c>
      <c r="K47" s="10">
        <v>7790204.903241789</v>
      </c>
      <c r="L47" s="21">
        <v>2121834.1599240541</v>
      </c>
      <c r="M47" s="10">
        <v>1425929.9540665697</v>
      </c>
      <c r="N47" s="10">
        <v>4000000</v>
      </c>
      <c r="O47" s="10">
        <v>0</v>
      </c>
      <c r="P47" s="10">
        <v>1312207.9945194654</v>
      </c>
      <c r="Q47" s="10">
        <v>12455441.586412737</v>
      </c>
      <c r="R47" s="10">
        <f t="shared" si="0"/>
        <v>59461128.867257796</v>
      </c>
    </row>
    <row r="48" spans="1:18" s="9" customFormat="1" ht="11.4" x14ac:dyDescent="0.2">
      <c r="A48" s="9" t="s">
        <v>41</v>
      </c>
      <c r="B48" s="10">
        <v>1452463.1268052997</v>
      </c>
      <c r="C48" s="10">
        <v>374874.18507261376</v>
      </c>
      <c r="D48" s="10">
        <v>35298228.35182561</v>
      </c>
      <c r="E48" s="10">
        <v>6345577.8808915103</v>
      </c>
      <c r="F48" s="10">
        <v>787276.36654490768</v>
      </c>
      <c r="G48" s="10">
        <v>16718130.138291361</v>
      </c>
      <c r="H48" s="10">
        <v>409808.73310443317</v>
      </c>
      <c r="I48" s="10">
        <v>280754.61</v>
      </c>
      <c r="J48" s="10">
        <v>511214.93108783744</v>
      </c>
      <c r="K48" s="10">
        <v>0</v>
      </c>
      <c r="L48" s="21">
        <v>0</v>
      </c>
      <c r="M48" s="10">
        <v>3109968.2009551721</v>
      </c>
      <c r="N48" s="10">
        <v>4000000</v>
      </c>
      <c r="O48" s="10">
        <v>0</v>
      </c>
      <c r="P48" s="10">
        <v>6780795.7685941812</v>
      </c>
      <c r="Q48" s="10">
        <v>0</v>
      </c>
      <c r="R48" s="10">
        <f t="shared" si="0"/>
        <v>76069092.293172926</v>
      </c>
    </row>
    <row r="49" spans="1:18" s="9" customFormat="1" ht="11.4" x14ac:dyDescent="0.2">
      <c r="A49" s="9" t="s">
        <v>42</v>
      </c>
      <c r="B49" s="10">
        <v>649965.25545927486</v>
      </c>
      <c r="C49" s="10">
        <v>169720.33198060308</v>
      </c>
      <c r="D49" s="10">
        <v>5353032.5164730065</v>
      </c>
      <c r="E49" s="10">
        <v>1031626.3415676192</v>
      </c>
      <c r="F49" s="10">
        <v>127990.71307076387</v>
      </c>
      <c r="G49" s="10">
        <v>8978079.8603279833</v>
      </c>
      <c r="H49" s="10">
        <v>190903.55137982854</v>
      </c>
      <c r="I49" s="10">
        <v>0</v>
      </c>
      <c r="J49" s="10">
        <v>3244775.7599884942</v>
      </c>
      <c r="K49" s="10">
        <v>0</v>
      </c>
      <c r="L49" s="21">
        <v>0</v>
      </c>
      <c r="M49" s="10">
        <v>490228.98960500659</v>
      </c>
      <c r="N49" s="10">
        <v>4000000</v>
      </c>
      <c r="O49" s="10">
        <v>0</v>
      </c>
      <c r="P49" s="10">
        <v>1149097.1438916735</v>
      </c>
      <c r="Q49" s="10">
        <v>0</v>
      </c>
      <c r="R49" s="10">
        <f t="shared" si="0"/>
        <v>25385420.463744253</v>
      </c>
    </row>
    <row r="50" spans="1:18" s="9" customFormat="1" ht="11.4" x14ac:dyDescent="0.2">
      <c r="A50" s="9" t="s">
        <v>43</v>
      </c>
      <c r="B50" s="10">
        <v>2136551.4504995667</v>
      </c>
      <c r="C50" s="10">
        <v>501380.62989946018</v>
      </c>
      <c r="D50" s="10">
        <v>69214570.094846681</v>
      </c>
      <c r="E50" s="10">
        <v>8518335.2741727419</v>
      </c>
      <c r="F50" s="10">
        <v>1056843.7058911093</v>
      </c>
      <c r="G50" s="10">
        <v>24294541.965631574</v>
      </c>
      <c r="H50" s="10">
        <v>535991.45907103061</v>
      </c>
      <c r="I50" s="10">
        <v>1558188.0855</v>
      </c>
      <c r="J50" s="10">
        <v>0</v>
      </c>
      <c r="K50" s="10">
        <v>5292461.8583974261</v>
      </c>
      <c r="L50" s="21">
        <v>1441518.8686804515</v>
      </c>
      <c r="M50" s="10">
        <v>4887230.6339001246</v>
      </c>
      <c r="N50" s="10">
        <v>4000000</v>
      </c>
      <c r="O50" s="10">
        <v>661222.18526287633</v>
      </c>
      <c r="P50" s="10">
        <v>8820365.7552862167</v>
      </c>
      <c r="Q50" s="10">
        <v>0</v>
      </c>
      <c r="R50" s="10">
        <f t="shared" si="0"/>
        <v>132919201.96703923</v>
      </c>
    </row>
    <row r="51" spans="1:18" s="9" customFormat="1" ht="11.4" x14ac:dyDescent="0.2">
      <c r="A51" s="9" t="s">
        <v>44</v>
      </c>
      <c r="B51" s="10">
        <v>13743804.879537974</v>
      </c>
      <c r="C51" s="10">
        <v>2753089.5877192011</v>
      </c>
      <c r="D51" s="10">
        <v>430819484.67668498</v>
      </c>
      <c r="E51" s="10">
        <v>28316934.664502669</v>
      </c>
      <c r="F51" s="10">
        <v>3513195.1498839939</v>
      </c>
      <c r="G51" s="10">
        <v>53454631.175266154</v>
      </c>
      <c r="H51" s="10">
        <v>1018035.1193580785</v>
      </c>
      <c r="I51" s="10">
        <v>0</v>
      </c>
      <c r="J51" s="10">
        <v>0</v>
      </c>
      <c r="K51" s="10">
        <v>62680808.853094682</v>
      </c>
      <c r="L51" s="21">
        <v>17072500.649823762</v>
      </c>
      <c r="M51" s="10">
        <v>34608673.204597563</v>
      </c>
      <c r="N51" s="10">
        <v>4000000</v>
      </c>
      <c r="O51" s="10">
        <v>2776206.2726191692</v>
      </c>
      <c r="P51" s="10">
        <v>38929732.417304166</v>
      </c>
      <c r="Q51" s="10">
        <v>0</v>
      </c>
      <c r="R51" s="10">
        <f t="shared" si="0"/>
        <v>693687096.65039241</v>
      </c>
    </row>
    <row r="52" spans="1:18" s="9" customFormat="1" ht="11.4" x14ac:dyDescent="0.2">
      <c r="A52" s="9" t="s">
        <v>45</v>
      </c>
      <c r="B52" s="10">
        <v>1496220.1264385586</v>
      </c>
      <c r="C52" s="10">
        <v>325966.62008709984</v>
      </c>
      <c r="D52" s="10">
        <v>70194671.298776686</v>
      </c>
      <c r="E52" s="10">
        <v>2795994.0298482776</v>
      </c>
      <c r="F52" s="10">
        <v>346890.39548766043</v>
      </c>
      <c r="G52" s="10">
        <v>8927848.3919337001</v>
      </c>
      <c r="H52" s="10">
        <v>183459.54079189073</v>
      </c>
      <c r="I52" s="10">
        <v>0</v>
      </c>
      <c r="J52" s="10">
        <v>182084.08434072143</v>
      </c>
      <c r="K52" s="10">
        <v>29673143.073801409</v>
      </c>
      <c r="L52" s="21">
        <v>8082134.6794013213</v>
      </c>
      <c r="M52" s="10">
        <v>4027986.7641792018</v>
      </c>
      <c r="N52" s="10">
        <v>4000000</v>
      </c>
      <c r="O52" s="10">
        <v>1114672.235526606</v>
      </c>
      <c r="P52" s="10">
        <v>4317754.6060424596</v>
      </c>
      <c r="Q52" s="10">
        <v>0</v>
      </c>
      <c r="R52" s="10">
        <f t="shared" si="0"/>
        <v>135668825.84665561</v>
      </c>
    </row>
    <row r="53" spans="1:18" s="9" customFormat="1" ht="11.4" x14ac:dyDescent="0.2">
      <c r="A53" s="9" t="s">
        <v>46</v>
      </c>
      <c r="B53" s="10">
        <v>649965.25545927486</v>
      </c>
      <c r="C53" s="10">
        <v>169720.33198060308</v>
      </c>
      <c r="D53" s="10">
        <v>3655039.642021582</v>
      </c>
      <c r="E53" s="10">
        <v>719515.47917836078</v>
      </c>
      <c r="F53" s="10">
        <v>89268.076564962859</v>
      </c>
      <c r="G53" s="10">
        <v>5251015.6120731914</v>
      </c>
      <c r="H53" s="10">
        <v>182948.46921610119</v>
      </c>
      <c r="I53" s="10">
        <v>0</v>
      </c>
      <c r="J53" s="10">
        <v>0</v>
      </c>
      <c r="K53" s="10">
        <v>0</v>
      </c>
      <c r="L53" s="21">
        <v>0</v>
      </c>
      <c r="M53" s="10">
        <v>193072.47383196387</v>
      </c>
      <c r="N53" s="10">
        <v>4000000</v>
      </c>
      <c r="O53" s="10">
        <v>0</v>
      </c>
      <c r="P53" s="10">
        <v>768192.77716849104</v>
      </c>
      <c r="Q53" s="10">
        <v>0</v>
      </c>
      <c r="R53" s="10">
        <f t="shared" si="0"/>
        <v>15678738.117494531</v>
      </c>
    </row>
    <row r="54" spans="1:18" s="9" customFormat="1" ht="11.4" x14ac:dyDescent="0.2">
      <c r="A54" s="9" t="s">
        <v>47</v>
      </c>
      <c r="B54" s="10">
        <v>0</v>
      </c>
      <c r="C54" s="10">
        <v>0</v>
      </c>
      <c r="D54" s="10">
        <v>2018240.8789661652</v>
      </c>
      <c r="E54" s="10">
        <v>209626.98030862721</v>
      </c>
      <c r="F54" s="10">
        <v>26007.775885018491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21">
        <v>0</v>
      </c>
      <c r="M54" s="10">
        <v>139854.64424634809</v>
      </c>
      <c r="N54" s="10">
        <v>1000000</v>
      </c>
      <c r="O54" s="10">
        <v>0</v>
      </c>
      <c r="P54" s="10">
        <v>0</v>
      </c>
      <c r="Q54" s="10">
        <v>0</v>
      </c>
      <c r="R54" s="10">
        <f t="shared" si="0"/>
        <v>3393730.2794061592</v>
      </c>
    </row>
    <row r="55" spans="1:18" s="9" customFormat="1" ht="11.4" x14ac:dyDescent="0.2">
      <c r="A55" s="9" t="s">
        <v>48</v>
      </c>
      <c r="B55" s="10">
        <v>3999237.4908984741</v>
      </c>
      <c r="C55" s="10">
        <v>811347.14690596727</v>
      </c>
      <c r="D55" s="10">
        <v>186180560.05542076</v>
      </c>
      <c r="E55" s="10">
        <v>7097630.2089197198</v>
      </c>
      <c r="F55" s="10">
        <v>880581.19005745219</v>
      </c>
      <c r="G55" s="10">
        <v>19280355.872808933</v>
      </c>
      <c r="H55" s="10">
        <v>464978.04134939326</v>
      </c>
      <c r="I55" s="10">
        <v>1614339.0075000001</v>
      </c>
      <c r="J55" s="10">
        <v>0</v>
      </c>
      <c r="K55" s="10">
        <v>4062086.2826644802</v>
      </c>
      <c r="L55" s="21">
        <v>1106398.6045546385</v>
      </c>
      <c r="M55" s="10">
        <v>11356781.9734089</v>
      </c>
      <c r="N55" s="10">
        <v>4000000</v>
      </c>
      <c r="O55" s="10">
        <v>554981.55045734497</v>
      </c>
      <c r="P55" s="10">
        <v>10967270.357627524</v>
      </c>
      <c r="Q55" s="10">
        <v>0</v>
      </c>
      <c r="R55" s="10">
        <f t="shared" si="0"/>
        <v>252376547.78257361</v>
      </c>
    </row>
    <row r="56" spans="1:18" s="9" customFormat="1" ht="11.4" x14ac:dyDescent="0.2">
      <c r="A56" s="9" t="s">
        <v>49</v>
      </c>
      <c r="B56" s="10">
        <v>3635051.5425315136</v>
      </c>
      <c r="C56" s="10">
        <v>732513.10317352042</v>
      </c>
      <c r="D56" s="10">
        <v>213127876.56945652</v>
      </c>
      <c r="E56" s="10">
        <v>8777485.0039885174</v>
      </c>
      <c r="F56" s="10">
        <v>1088995.6172709749</v>
      </c>
      <c r="G56" s="10">
        <v>16810062.923296448</v>
      </c>
      <c r="H56" s="10">
        <v>356036.52206288045</v>
      </c>
      <c r="I56" s="10">
        <v>0</v>
      </c>
      <c r="J56" s="10">
        <v>2500159.9710340784</v>
      </c>
      <c r="K56" s="10">
        <v>90323358.460265994</v>
      </c>
      <c r="L56" s="21">
        <v>24601558.964651555</v>
      </c>
      <c r="M56" s="10">
        <v>15247569.54556554</v>
      </c>
      <c r="N56" s="10">
        <v>4000000</v>
      </c>
      <c r="O56" s="10">
        <v>1375440.3426162458</v>
      </c>
      <c r="P56" s="10">
        <v>10124378.263356013</v>
      </c>
      <c r="Q56" s="10">
        <v>0</v>
      </c>
      <c r="R56" s="10">
        <f t="shared" si="0"/>
        <v>392700486.82926983</v>
      </c>
    </row>
    <row r="57" spans="1:18" s="9" customFormat="1" ht="11.4" x14ac:dyDescent="0.2">
      <c r="A57" s="9" t="s">
        <v>50</v>
      </c>
      <c r="B57" s="10">
        <v>649965.25545927486</v>
      </c>
      <c r="C57" s="10">
        <v>169720.33198060308</v>
      </c>
      <c r="D57" s="10">
        <v>13349688.913799575</v>
      </c>
      <c r="E57" s="10">
        <v>3027516.5358219007</v>
      </c>
      <c r="F57" s="10">
        <v>375614.68202193553</v>
      </c>
      <c r="G57" s="10">
        <v>10394731.410540901</v>
      </c>
      <c r="H57" s="10">
        <v>289933.42897880269</v>
      </c>
      <c r="I57" s="10">
        <v>2655938.6106000002</v>
      </c>
      <c r="J57" s="10">
        <v>0</v>
      </c>
      <c r="K57" s="10">
        <v>992372.15302361664</v>
      </c>
      <c r="L57" s="21">
        <v>270294.30904319999</v>
      </c>
      <c r="M57" s="10">
        <v>985176.92341922212</v>
      </c>
      <c r="N57" s="10">
        <v>4000000</v>
      </c>
      <c r="O57" s="10">
        <v>513741.53946140449</v>
      </c>
      <c r="P57" s="10">
        <v>2160414.3058906673</v>
      </c>
      <c r="Q57" s="10">
        <v>0</v>
      </c>
      <c r="R57" s="10">
        <f t="shared" si="0"/>
        <v>39835108.400041096</v>
      </c>
    </row>
    <row r="58" spans="1:18" s="9" customFormat="1" ht="11.4" x14ac:dyDescent="0.2">
      <c r="A58" s="9" t="s">
        <v>51</v>
      </c>
      <c r="B58" s="10">
        <v>2099971.965951893</v>
      </c>
      <c r="C58" s="10">
        <v>461084.21800163033</v>
      </c>
      <c r="D58" s="10">
        <v>67773337.48871398</v>
      </c>
      <c r="E58" s="10">
        <v>6947618.9745208481</v>
      </c>
      <c r="F58" s="10">
        <v>861969.75674511411</v>
      </c>
      <c r="G58" s="10">
        <v>20936838.258604135</v>
      </c>
      <c r="H58" s="10">
        <v>479319.95961288729</v>
      </c>
      <c r="I58" s="10">
        <v>0</v>
      </c>
      <c r="J58" s="10">
        <v>2731541.1062069391</v>
      </c>
      <c r="K58" s="10">
        <v>1820625.0226853918</v>
      </c>
      <c r="L58" s="21">
        <v>495887.21300514974</v>
      </c>
      <c r="M58" s="10">
        <v>5824831.3266170379</v>
      </c>
      <c r="N58" s="10">
        <v>4000000</v>
      </c>
      <c r="O58" s="10">
        <v>632944.28489053051</v>
      </c>
      <c r="P58" s="10">
        <v>7292805.5722640706</v>
      </c>
      <c r="Q58" s="10">
        <v>0</v>
      </c>
      <c r="R58" s="10">
        <f t="shared" si="0"/>
        <v>122358775.14781962</v>
      </c>
    </row>
    <row r="59" spans="1:18" s="9" customFormat="1" ht="11.4" x14ac:dyDescent="0.2">
      <c r="A59" s="9" t="s">
        <v>52</v>
      </c>
      <c r="B59" s="10">
        <v>649966.64483501727</v>
      </c>
      <c r="C59" s="10">
        <v>169720.33198060308</v>
      </c>
      <c r="D59" s="10">
        <v>2909671.3262631255</v>
      </c>
      <c r="E59" s="10">
        <v>661511.08109066391</v>
      </c>
      <c r="F59" s="10">
        <v>82071.648969673348</v>
      </c>
      <c r="G59" s="10">
        <v>9086159.6438149661</v>
      </c>
      <c r="H59" s="10">
        <v>169364.77157681072</v>
      </c>
      <c r="I59" s="10">
        <v>0</v>
      </c>
      <c r="J59" s="10">
        <v>185987.25928135141</v>
      </c>
      <c r="K59" s="10">
        <v>0</v>
      </c>
      <c r="L59" s="21">
        <v>0</v>
      </c>
      <c r="M59" s="10">
        <v>268225.61245085805</v>
      </c>
      <c r="N59" s="10">
        <v>4000000</v>
      </c>
      <c r="O59" s="10">
        <v>0</v>
      </c>
      <c r="P59" s="10">
        <v>726287.97562863864</v>
      </c>
      <c r="Q59" s="10">
        <v>0</v>
      </c>
      <c r="R59" s="10">
        <f t="shared" si="0"/>
        <v>18908966.29589171</v>
      </c>
    </row>
    <row r="60" spans="1:18" s="14" customFormat="1" ht="12" thickBot="1" x14ac:dyDescent="0.25">
      <c r="A60" s="11" t="s">
        <v>143</v>
      </c>
      <c r="B60" s="12">
        <f t="shared" ref="B60:Q60" si="1">SUM(B3:B59)</f>
        <v>162491470.86427763</v>
      </c>
      <c r="C60" s="12">
        <f t="shared" si="1"/>
        <v>33944059.91572246</v>
      </c>
      <c r="D60" s="12">
        <f t="shared" si="1"/>
        <v>6718887209.9350004</v>
      </c>
      <c r="E60" s="12">
        <f t="shared" si="1"/>
        <v>394948113.99999994</v>
      </c>
      <c r="F60" s="12">
        <f t="shared" si="1"/>
        <v>48999999.999999978</v>
      </c>
      <c r="G60" s="12">
        <f t="shared" si="1"/>
        <v>834791821.97600019</v>
      </c>
      <c r="H60" s="12">
        <f t="shared" si="1"/>
        <v>18702203.368000001</v>
      </c>
      <c r="I60" s="12">
        <f t="shared" si="1"/>
        <v>28075461</v>
      </c>
      <c r="J60" s="12">
        <f t="shared" si="1"/>
        <v>37433947.999999993</v>
      </c>
      <c r="K60" s="12">
        <f t="shared" si="1"/>
        <v>3418118663</v>
      </c>
      <c r="L60" s="12">
        <f t="shared" si="1"/>
        <v>930999999.99999976</v>
      </c>
      <c r="M60" s="12">
        <f t="shared" si="1"/>
        <v>434938080.1925</v>
      </c>
      <c r="N60" s="12">
        <f t="shared" si="1"/>
        <v>206000000</v>
      </c>
      <c r="O60" s="12">
        <f t="shared" si="1"/>
        <v>51387466</v>
      </c>
      <c r="P60" s="12">
        <f t="shared" si="1"/>
        <v>419926282.99999994</v>
      </c>
      <c r="Q60" s="12">
        <f t="shared" si="1"/>
        <v>372387458.99999994</v>
      </c>
      <c r="R60" s="13">
        <f>SUM(B60:Q60)</f>
        <v>14112032240.251499</v>
      </c>
    </row>
    <row r="61" spans="1:18" s="14" customFormat="1" ht="12" thickTop="1" x14ac:dyDescent="0.2">
      <c r="A61" s="15" t="s">
        <v>83</v>
      </c>
      <c r="B61" s="14">
        <v>816540</v>
      </c>
      <c r="C61" s="14">
        <v>170573</v>
      </c>
      <c r="D61" s="16">
        <v>51387467</v>
      </c>
      <c r="E61" s="16">
        <v>1984664</v>
      </c>
      <c r="F61" s="16">
        <v>1000000</v>
      </c>
      <c r="G61" s="16">
        <v>4679244</v>
      </c>
      <c r="H61" s="16">
        <v>0</v>
      </c>
      <c r="I61" s="16">
        <v>0</v>
      </c>
      <c r="J61" s="16">
        <v>0</v>
      </c>
      <c r="K61" s="16">
        <v>37556754</v>
      </c>
      <c r="L61" s="16">
        <v>19000000</v>
      </c>
      <c r="M61" s="16">
        <v>4843361</v>
      </c>
      <c r="N61" s="16">
        <v>0</v>
      </c>
      <c r="O61" s="16">
        <v>0</v>
      </c>
      <c r="P61" s="16">
        <v>0</v>
      </c>
      <c r="Q61" s="16">
        <v>0</v>
      </c>
      <c r="R61" s="17">
        <f t="shared" ref="R61:R63" si="2">SUM(B61:Q61)</f>
        <v>121438603</v>
      </c>
    </row>
    <row r="62" spans="1:18" s="14" customFormat="1" ht="11.4" x14ac:dyDescent="0.2">
      <c r="A62" s="15" t="s">
        <v>175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2807546.1372540402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7">
        <f t="shared" si="2"/>
        <v>2807546.1372540402</v>
      </c>
    </row>
    <row r="63" spans="1:18" s="40" customFormat="1" ht="12.6" thickBot="1" x14ac:dyDescent="0.3">
      <c r="A63" s="18" t="s">
        <v>145</v>
      </c>
      <c r="B63" s="39">
        <f t="shared" ref="B63:Q63" si="3">+B60+B61+B62</f>
        <v>163308010.86427763</v>
      </c>
      <c r="C63" s="39">
        <f t="shared" si="3"/>
        <v>34114632.91572246</v>
      </c>
      <c r="D63" s="39">
        <f t="shared" si="3"/>
        <v>6770274676.9350004</v>
      </c>
      <c r="E63" s="39">
        <f t="shared" si="3"/>
        <v>396932777.99999994</v>
      </c>
      <c r="F63" s="39">
        <f t="shared" si="3"/>
        <v>49999999.999999978</v>
      </c>
      <c r="G63" s="39">
        <f t="shared" si="3"/>
        <v>839471065.97600019</v>
      </c>
      <c r="H63" s="39">
        <f t="shared" si="3"/>
        <v>21509749.505254041</v>
      </c>
      <c r="I63" s="39">
        <f t="shared" si="3"/>
        <v>28075461</v>
      </c>
      <c r="J63" s="39">
        <f t="shared" si="3"/>
        <v>37433947.999999993</v>
      </c>
      <c r="K63" s="39">
        <f t="shared" si="3"/>
        <v>3455675417</v>
      </c>
      <c r="L63" s="39">
        <f t="shared" si="3"/>
        <v>949999999.99999976</v>
      </c>
      <c r="M63" s="39">
        <f t="shared" si="3"/>
        <v>439781441.1925</v>
      </c>
      <c r="N63" s="39">
        <f t="shared" si="3"/>
        <v>206000000</v>
      </c>
      <c r="O63" s="39">
        <f t="shared" si="3"/>
        <v>51387466</v>
      </c>
      <c r="P63" s="39">
        <f t="shared" si="3"/>
        <v>419926282.99999994</v>
      </c>
      <c r="Q63" s="39">
        <f t="shared" si="3"/>
        <v>372387458.99999994</v>
      </c>
      <c r="R63" s="39">
        <f t="shared" si="2"/>
        <v>14236278389.388754</v>
      </c>
    </row>
    <row r="64" spans="1:18" s="9" customFormat="1" ht="12" thickTop="1" x14ac:dyDescent="0.2">
      <c r="B64" s="10"/>
    </row>
    <row r="65" spans="1:18" s="9" customFormat="1" ht="11.4" x14ac:dyDescent="0.2">
      <c r="B65" s="10"/>
    </row>
    <row r="66" spans="1:18" s="9" customFormat="1" ht="12" x14ac:dyDescent="0.25">
      <c r="A66" s="24" t="s">
        <v>157</v>
      </c>
      <c r="B66" s="10"/>
    </row>
    <row r="67" spans="1:18" s="9" customFormat="1" ht="11.4" x14ac:dyDescent="0.2">
      <c r="A67" s="9" t="s">
        <v>173</v>
      </c>
      <c r="B67" s="10"/>
      <c r="R67" s="22">
        <v>14067497</v>
      </c>
    </row>
    <row r="68" spans="1:18" s="9" customFormat="1" ht="11.4" x14ac:dyDescent="0.2">
      <c r="A68" s="9" t="s">
        <v>147</v>
      </c>
      <c r="B68" s="10"/>
      <c r="R68" s="22">
        <v>30000000</v>
      </c>
    </row>
    <row r="69" spans="1:18" s="9" customFormat="1" ht="11.4" x14ac:dyDescent="0.2">
      <c r="A69" s="9" t="s">
        <v>144</v>
      </c>
      <c r="B69" s="10"/>
      <c r="R69" s="22">
        <v>4923624</v>
      </c>
    </row>
    <row r="70" spans="1:18" s="9" customFormat="1" ht="11.4" x14ac:dyDescent="0.2">
      <c r="A70" s="9" t="s">
        <v>148</v>
      </c>
      <c r="B70" s="10"/>
      <c r="R70" s="22">
        <v>9358487</v>
      </c>
    </row>
    <row r="71" spans="1:18" s="9" customFormat="1" ht="11.4" x14ac:dyDescent="0.2">
      <c r="A71" s="9" t="s">
        <v>149</v>
      </c>
      <c r="B71" s="10"/>
      <c r="R71" s="22">
        <v>39388993</v>
      </c>
    </row>
    <row r="72" spans="1:18" s="9" customFormat="1" ht="11.4" x14ac:dyDescent="0.2">
      <c r="A72" s="9" t="s">
        <v>150</v>
      </c>
      <c r="B72" s="10"/>
      <c r="R72" s="22">
        <v>12660748</v>
      </c>
    </row>
    <row r="73" spans="1:18" s="9" customFormat="1" ht="11.4" x14ac:dyDescent="0.2">
      <c r="A73" s="9" t="s">
        <v>153</v>
      </c>
      <c r="B73" s="10"/>
      <c r="R73" s="22">
        <v>5345938</v>
      </c>
    </row>
    <row r="74" spans="1:18" s="9" customFormat="1" ht="11.4" x14ac:dyDescent="0.2">
      <c r="A74" s="9" t="s">
        <v>154</v>
      </c>
      <c r="B74" s="10"/>
      <c r="R74" s="22">
        <v>5626999</v>
      </c>
    </row>
    <row r="75" spans="1:18" s="9" customFormat="1" ht="11.4" x14ac:dyDescent="0.2">
      <c r="A75" s="9" t="s">
        <v>171</v>
      </c>
      <c r="B75" s="10"/>
      <c r="R75" s="22">
        <v>478202088</v>
      </c>
    </row>
    <row r="76" spans="1:18" s="9" customFormat="1" ht="11.4" x14ac:dyDescent="0.2">
      <c r="A76" s="9" t="s">
        <v>169</v>
      </c>
      <c r="B76" s="10"/>
      <c r="R76" s="36">
        <v>300000000</v>
      </c>
    </row>
    <row r="77" spans="1:18" s="9" customFormat="1" ht="11.4" x14ac:dyDescent="0.2">
      <c r="A77" s="9" t="s">
        <v>170</v>
      </c>
      <c r="B77" s="10"/>
      <c r="R77" s="36">
        <v>143147237</v>
      </c>
    </row>
    <row r="78" spans="1:18" s="9" customFormat="1" ht="12" x14ac:dyDescent="0.25">
      <c r="A78" s="25" t="s">
        <v>145</v>
      </c>
      <c r="B78" s="10"/>
      <c r="R78" s="23">
        <f>SUM(R67:R77)</f>
        <v>1042721611</v>
      </c>
    </row>
    <row r="79" spans="1:18" s="9" customFormat="1" ht="11.4" x14ac:dyDescent="0.2">
      <c r="B79" s="10"/>
      <c r="R79" s="22"/>
    </row>
    <row r="80" spans="1:18" s="9" customFormat="1" ht="12" x14ac:dyDescent="0.25">
      <c r="A80" s="24" t="s">
        <v>183</v>
      </c>
      <c r="B80" s="10"/>
      <c r="R80" s="22"/>
    </row>
    <row r="81" spans="1:18" s="9" customFormat="1" ht="11.4" x14ac:dyDescent="0.2">
      <c r="A81" s="9" t="s">
        <v>182</v>
      </c>
      <c r="B81" s="10"/>
      <c r="R81" s="22">
        <v>3000000000</v>
      </c>
    </row>
    <row r="82" spans="1:18" s="9" customFormat="1" ht="11.4" x14ac:dyDescent="0.2">
      <c r="A82" s="9" t="s">
        <v>184</v>
      </c>
      <c r="B82" s="10"/>
      <c r="R82" s="22">
        <v>150000000</v>
      </c>
    </row>
    <row r="83" spans="1:18" s="9" customFormat="1" ht="12" x14ac:dyDescent="0.25">
      <c r="A83" s="25" t="s">
        <v>145</v>
      </c>
      <c r="B83" s="10"/>
      <c r="R83" s="23">
        <f>SUM(R81:R82)</f>
        <v>3150000000</v>
      </c>
    </row>
    <row r="84" spans="1:18" s="9" customFormat="1" ht="11.4" x14ac:dyDescent="0.2">
      <c r="B84" s="10"/>
      <c r="R84" s="22"/>
    </row>
    <row r="85" spans="1:18" s="9" customFormat="1" ht="12" x14ac:dyDescent="0.25">
      <c r="A85" s="24" t="s">
        <v>185</v>
      </c>
      <c r="B85" s="10"/>
      <c r="R85" s="22"/>
    </row>
    <row r="86" spans="1:18" s="9" customFormat="1" ht="11.4" x14ac:dyDescent="0.2">
      <c r="A86" s="9" t="s">
        <v>156</v>
      </c>
      <c r="B86" s="10"/>
      <c r="R86" s="22">
        <v>1050000000</v>
      </c>
    </row>
    <row r="87" spans="1:18" s="9" customFormat="1" ht="11.4" x14ac:dyDescent="0.2">
      <c r="A87" s="9" t="s">
        <v>182</v>
      </c>
      <c r="B87" s="10"/>
      <c r="R87" s="22">
        <v>1600000000</v>
      </c>
    </row>
    <row r="88" spans="1:18" s="9" customFormat="1" ht="11.4" x14ac:dyDescent="0.2">
      <c r="A88" s="9" t="s">
        <v>186</v>
      </c>
      <c r="B88" s="10"/>
      <c r="R88" s="22">
        <v>350000000</v>
      </c>
    </row>
    <row r="89" spans="1:18" s="9" customFormat="1" ht="11.4" x14ac:dyDescent="0.2">
      <c r="A89" s="9" t="s">
        <v>187</v>
      </c>
      <c r="B89" s="10"/>
      <c r="R89" s="22">
        <v>50000000</v>
      </c>
    </row>
    <row r="90" spans="1:18" s="9" customFormat="1" ht="11.4" x14ac:dyDescent="0.2">
      <c r="A90" s="9" t="s">
        <v>188</v>
      </c>
      <c r="B90" s="10"/>
      <c r="R90" s="22">
        <v>200000000</v>
      </c>
    </row>
    <row r="91" spans="1:18" s="9" customFormat="1" ht="12" x14ac:dyDescent="0.25">
      <c r="A91" s="25" t="s">
        <v>145</v>
      </c>
      <c r="B91" s="10"/>
      <c r="R91" s="23">
        <f>SUM(R86:R90)</f>
        <v>3250000000</v>
      </c>
    </row>
    <row r="92" spans="1:18" s="9" customFormat="1" ht="11.4" x14ac:dyDescent="0.2">
      <c r="B92" s="10"/>
      <c r="R92" s="22"/>
    </row>
    <row r="93" spans="1:18" s="9" customFormat="1" ht="12" x14ac:dyDescent="0.25">
      <c r="A93" s="25" t="s">
        <v>166</v>
      </c>
      <c r="B93" s="10"/>
      <c r="R93" s="23">
        <f>R63+R78+R83+R91</f>
        <v>21679000000.388756</v>
      </c>
    </row>
    <row r="94" spans="1:18" s="9" customFormat="1" ht="11.4" x14ac:dyDescent="0.2">
      <c r="B94" s="10"/>
      <c r="R94" s="22"/>
    </row>
    <row r="95" spans="1:18" s="9" customFormat="1" x14ac:dyDescent="0.3">
      <c r="A95" t="s">
        <v>174</v>
      </c>
      <c r="B95" s="10"/>
    </row>
    <row r="96" spans="1:18" s="9" customFormat="1" ht="11.4" x14ac:dyDescent="0.2">
      <c r="B96" s="10"/>
    </row>
    <row r="97" spans="2:2" s="9" customFormat="1" ht="11.4" x14ac:dyDescent="0.2">
      <c r="B97" s="10"/>
    </row>
    <row r="98" spans="2:2" s="9" customFormat="1" ht="11.4" x14ac:dyDescent="0.2">
      <c r="B98" s="10"/>
    </row>
    <row r="99" spans="2:2" s="9" customFormat="1" ht="11.4" x14ac:dyDescent="0.2">
      <c r="B99" s="10"/>
    </row>
    <row r="100" spans="2:2" s="9" customFormat="1" ht="11.4" x14ac:dyDescent="0.2">
      <c r="B100" s="10"/>
    </row>
    <row r="101" spans="2:2" s="9" customFormat="1" ht="11.4" x14ac:dyDescent="0.2">
      <c r="B101" s="10"/>
    </row>
    <row r="102" spans="2:2" s="9" customFormat="1" ht="11.4" x14ac:dyDescent="0.2">
      <c r="B102" s="10"/>
    </row>
    <row r="103" spans="2:2" s="9" customFormat="1" ht="11.4" x14ac:dyDescent="0.2">
      <c r="B103" s="10"/>
    </row>
    <row r="104" spans="2:2" s="9" customFormat="1" ht="11.4" x14ac:dyDescent="0.2">
      <c r="B104" s="10"/>
    </row>
    <row r="105" spans="2:2" s="9" customFormat="1" ht="11.4" x14ac:dyDescent="0.2">
      <c r="B105" s="10"/>
    </row>
    <row r="106" spans="2:2" s="9" customFormat="1" ht="11.4" x14ac:dyDescent="0.2">
      <c r="B106" s="10"/>
    </row>
    <row r="107" spans="2:2" s="9" customFormat="1" ht="11.4" x14ac:dyDescent="0.2">
      <c r="B107" s="10"/>
    </row>
    <row r="108" spans="2:2" s="9" customFormat="1" ht="11.4" x14ac:dyDescent="0.2">
      <c r="B108" s="10"/>
    </row>
    <row r="109" spans="2:2" s="9" customFormat="1" ht="11.4" x14ac:dyDescent="0.2">
      <c r="B109" s="10"/>
    </row>
    <row r="110" spans="2:2" s="9" customFormat="1" ht="11.4" x14ac:dyDescent="0.2">
      <c r="B110" s="10"/>
    </row>
    <row r="111" spans="2:2" s="9" customFormat="1" ht="11.4" x14ac:dyDescent="0.2">
      <c r="B111" s="10"/>
    </row>
    <row r="112" spans="2:2" s="9" customFormat="1" ht="11.4" x14ac:dyDescent="0.2">
      <c r="B112" s="10"/>
    </row>
    <row r="113" spans="2:2" s="9" customFormat="1" ht="11.4" x14ac:dyDescent="0.2">
      <c r="B113" s="10"/>
    </row>
    <row r="114" spans="2:2" s="9" customFormat="1" ht="11.4" x14ac:dyDescent="0.2">
      <c r="B114" s="10"/>
    </row>
    <row r="115" spans="2:2" s="9" customFormat="1" ht="11.4" x14ac:dyDescent="0.2">
      <c r="B115" s="10"/>
    </row>
    <row r="116" spans="2:2" s="9" customFormat="1" ht="11.4" x14ac:dyDescent="0.2">
      <c r="B116" s="10"/>
    </row>
    <row r="117" spans="2:2" s="9" customFormat="1" ht="11.4" x14ac:dyDescent="0.2">
      <c r="B117" s="10"/>
    </row>
    <row r="118" spans="2:2" s="9" customFormat="1" ht="11.4" x14ac:dyDescent="0.2">
      <c r="B118" s="10"/>
    </row>
    <row r="119" spans="2:2" s="9" customFormat="1" ht="11.4" x14ac:dyDescent="0.2">
      <c r="B119" s="10"/>
    </row>
    <row r="120" spans="2:2" s="9" customFormat="1" ht="11.4" x14ac:dyDescent="0.2">
      <c r="B120" s="10"/>
    </row>
    <row r="121" spans="2:2" s="9" customFormat="1" ht="11.4" x14ac:dyDescent="0.2">
      <c r="B121" s="10"/>
    </row>
    <row r="122" spans="2:2" s="9" customFormat="1" ht="11.4" x14ac:dyDescent="0.2">
      <c r="B122" s="10"/>
    </row>
    <row r="123" spans="2:2" s="9" customFormat="1" ht="11.4" x14ac:dyDescent="0.2">
      <c r="B123" s="10"/>
    </row>
    <row r="124" spans="2:2" s="9" customFormat="1" ht="11.4" x14ac:dyDescent="0.2">
      <c r="B124" s="10"/>
    </row>
    <row r="125" spans="2:2" s="9" customFormat="1" ht="11.4" x14ac:dyDescent="0.2">
      <c r="B125" s="10"/>
    </row>
    <row r="126" spans="2:2" s="9" customFormat="1" ht="11.4" x14ac:dyDescent="0.2">
      <c r="B126" s="10"/>
    </row>
    <row r="127" spans="2:2" s="9" customFormat="1" ht="11.4" x14ac:dyDescent="0.2">
      <c r="B127" s="10"/>
    </row>
    <row r="128" spans="2:2" s="9" customFormat="1" ht="11.4" x14ac:dyDescent="0.2">
      <c r="B128" s="10"/>
    </row>
    <row r="129" spans="2:2" s="9" customFormat="1" ht="11.4" x14ac:dyDescent="0.2">
      <c r="B129" s="10"/>
    </row>
    <row r="130" spans="2:2" s="9" customFormat="1" ht="11.4" x14ac:dyDescent="0.2">
      <c r="B130" s="10"/>
    </row>
    <row r="131" spans="2:2" s="9" customFormat="1" ht="11.4" x14ac:dyDescent="0.2">
      <c r="B131" s="10"/>
    </row>
    <row r="132" spans="2:2" s="9" customFormat="1" ht="11.4" x14ac:dyDescent="0.2">
      <c r="B132" s="10"/>
    </row>
    <row r="133" spans="2:2" s="9" customFormat="1" ht="11.4" x14ac:dyDescent="0.2">
      <c r="B133" s="10"/>
    </row>
    <row r="134" spans="2:2" s="9" customFormat="1" ht="11.4" x14ac:dyDescent="0.2">
      <c r="B134" s="10"/>
    </row>
    <row r="135" spans="2:2" s="9" customFormat="1" ht="11.4" x14ac:dyDescent="0.2">
      <c r="B135" s="10"/>
    </row>
    <row r="136" spans="2:2" s="9" customFormat="1" ht="11.4" x14ac:dyDescent="0.2">
      <c r="B136" s="10"/>
    </row>
    <row r="137" spans="2:2" s="9" customFormat="1" ht="11.4" x14ac:dyDescent="0.2">
      <c r="B137" s="10"/>
    </row>
    <row r="138" spans="2:2" s="9" customFormat="1" ht="11.4" x14ac:dyDescent="0.2">
      <c r="B138" s="10"/>
    </row>
    <row r="139" spans="2:2" s="9" customFormat="1" ht="11.4" x14ac:dyDescent="0.2">
      <c r="B139" s="10"/>
    </row>
    <row r="140" spans="2:2" s="9" customFormat="1" ht="11.4" x14ac:dyDescent="0.2">
      <c r="B140" s="10"/>
    </row>
    <row r="141" spans="2:2" s="9" customFormat="1" ht="11.4" x14ac:dyDescent="0.2">
      <c r="B141" s="10"/>
    </row>
    <row r="142" spans="2:2" s="9" customFormat="1" ht="11.4" x14ac:dyDescent="0.2">
      <c r="B142" s="10"/>
    </row>
    <row r="143" spans="2:2" s="9" customFormat="1" ht="11.4" x14ac:dyDescent="0.2">
      <c r="B143" s="10"/>
    </row>
    <row r="144" spans="2:2" s="9" customFormat="1" ht="11.4" x14ac:dyDescent="0.2">
      <c r="B144" s="10"/>
    </row>
    <row r="145" spans="2:2" s="9" customFormat="1" ht="11.4" x14ac:dyDescent="0.2">
      <c r="B145" s="10"/>
    </row>
    <row r="146" spans="2:2" s="9" customFormat="1" ht="11.4" x14ac:dyDescent="0.2">
      <c r="B146" s="10"/>
    </row>
    <row r="147" spans="2:2" s="9" customFormat="1" ht="11.4" x14ac:dyDescent="0.2">
      <c r="B147" s="10"/>
    </row>
    <row r="148" spans="2:2" s="9" customFormat="1" ht="11.4" x14ac:dyDescent="0.2">
      <c r="B148" s="10"/>
    </row>
    <row r="149" spans="2:2" s="9" customFormat="1" ht="11.4" x14ac:dyDescent="0.2">
      <c r="B149" s="10"/>
    </row>
    <row r="150" spans="2:2" s="9" customFormat="1" ht="11.4" x14ac:dyDescent="0.2">
      <c r="B150" s="10"/>
    </row>
    <row r="151" spans="2:2" s="9" customFormat="1" ht="11.4" x14ac:dyDescent="0.2">
      <c r="B151" s="10"/>
    </row>
    <row r="152" spans="2:2" s="9" customFormat="1" ht="11.4" x14ac:dyDescent="0.2">
      <c r="B152" s="10"/>
    </row>
    <row r="153" spans="2:2" s="9" customFormat="1" ht="11.4" x14ac:dyDescent="0.2">
      <c r="B153" s="10"/>
    </row>
    <row r="154" spans="2:2" s="9" customFormat="1" ht="11.4" x14ac:dyDescent="0.2">
      <c r="B154" s="10"/>
    </row>
    <row r="155" spans="2:2" s="9" customFormat="1" ht="11.4" x14ac:dyDescent="0.2">
      <c r="B155" s="10"/>
    </row>
    <row r="156" spans="2:2" s="9" customFormat="1" ht="11.4" x14ac:dyDescent="0.2">
      <c r="B156" s="10"/>
    </row>
    <row r="157" spans="2:2" s="9" customFormat="1" ht="11.4" x14ac:dyDescent="0.2">
      <c r="B157" s="10"/>
    </row>
    <row r="158" spans="2:2" s="9" customFormat="1" ht="11.4" x14ac:dyDescent="0.2">
      <c r="B158" s="10"/>
    </row>
    <row r="159" spans="2:2" s="9" customFormat="1" ht="11.4" x14ac:dyDescent="0.2">
      <c r="B159" s="10"/>
    </row>
    <row r="160" spans="2:2" s="9" customFormat="1" ht="11.4" x14ac:dyDescent="0.2">
      <c r="B160" s="10"/>
    </row>
    <row r="161" spans="2:2" s="9" customFormat="1" ht="11.4" x14ac:dyDescent="0.2">
      <c r="B161" s="10"/>
    </row>
    <row r="162" spans="2:2" s="9" customFormat="1" ht="11.4" x14ac:dyDescent="0.2">
      <c r="B162" s="10"/>
    </row>
    <row r="163" spans="2:2" s="9" customFormat="1" ht="11.4" x14ac:dyDescent="0.2">
      <c r="B163" s="10"/>
    </row>
    <row r="164" spans="2:2" s="9" customFormat="1" ht="11.4" x14ac:dyDescent="0.2">
      <c r="B164" s="10"/>
    </row>
    <row r="165" spans="2:2" s="9" customFormat="1" ht="11.4" x14ac:dyDescent="0.2">
      <c r="B165" s="10"/>
    </row>
    <row r="166" spans="2:2" s="9" customFormat="1" ht="11.4" x14ac:dyDescent="0.2">
      <c r="B166" s="10"/>
    </row>
    <row r="167" spans="2:2" s="9" customFormat="1" ht="11.4" x14ac:dyDescent="0.2">
      <c r="B167" s="10"/>
    </row>
    <row r="168" spans="2:2" s="9" customFormat="1" ht="11.4" x14ac:dyDescent="0.2">
      <c r="B168" s="10"/>
    </row>
    <row r="169" spans="2:2" s="9" customFormat="1" ht="11.4" x14ac:dyDescent="0.2">
      <c r="B169" s="10"/>
    </row>
    <row r="170" spans="2:2" s="9" customFormat="1" ht="11.4" x14ac:dyDescent="0.2">
      <c r="B170" s="10"/>
    </row>
    <row r="171" spans="2:2" s="9" customFormat="1" ht="11.4" x14ac:dyDescent="0.2">
      <c r="B171" s="10"/>
    </row>
    <row r="172" spans="2:2" s="9" customFormat="1" ht="11.4" x14ac:dyDescent="0.2">
      <c r="B172" s="10"/>
    </row>
    <row r="173" spans="2:2" s="9" customFormat="1" ht="11.4" x14ac:dyDescent="0.2">
      <c r="B173" s="10"/>
    </row>
    <row r="174" spans="2:2" s="9" customFormat="1" ht="11.4" x14ac:dyDescent="0.2">
      <c r="B174" s="10"/>
    </row>
    <row r="175" spans="2:2" s="9" customFormat="1" ht="11.4" x14ac:dyDescent="0.2">
      <c r="B175" s="10"/>
    </row>
    <row r="176" spans="2:2" s="9" customFormat="1" ht="11.4" x14ac:dyDescent="0.2">
      <c r="B176" s="10"/>
    </row>
    <row r="177" spans="2:2" s="9" customFormat="1" ht="11.4" x14ac:dyDescent="0.2">
      <c r="B177" s="10"/>
    </row>
    <row r="178" spans="2:2" s="9" customFormat="1" ht="11.4" x14ac:dyDescent="0.2">
      <c r="B178" s="10"/>
    </row>
    <row r="179" spans="2:2" s="9" customFormat="1" ht="11.4" x14ac:dyDescent="0.2">
      <c r="B179" s="10"/>
    </row>
    <row r="180" spans="2:2" s="9" customFormat="1" ht="11.4" x14ac:dyDescent="0.2">
      <c r="B180" s="10"/>
    </row>
    <row r="181" spans="2:2" s="9" customFormat="1" ht="11.4" x14ac:dyDescent="0.2">
      <c r="B181" s="10"/>
    </row>
    <row r="182" spans="2:2" s="9" customFormat="1" ht="11.4" x14ac:dyDescent="0.2">
      <c r="B182" s="10"/>
    </row>
    <row r="183" spans="2:2" s="9" customFormat="1" ht="11.4" x14ac:dyDescent="0.2">
      <c r="B183" s="10"/>
    </row>
    <row r="184" spans="2:2" s="9" customFormat="1" ht="11.4" x14ac:dyDescent="0.2">
      <c r="B184" s="10"/>
    </row>
    <row r="185" spans="2:2" s="9" customFormat="1" ht="11.4" x14ac:dyDescent="0.2">
      <c r="B185" s="10"/>
    </row>
    <row r="186" spans="2:2" s="9" customFormat="1" ht="11.4" x14ac:dyDescent="0.2">
      <c r="B186" s="10"/>
    </row>
    <row r="187" spans="2:2" s="9" customFormat="1" ht="11.4" x14ac:dyDescent="0.2">
      <c r="B187" s="10"/>
    </row>
    <row r="188" spans="2:2" s="9" customFormat="1" ht="11.4" x14ac:dyDescent="0.2">
      <c r="B188" s="10"/>
    </row>
    <row r="189" spans="2:2" s="9" customFormat="1" ht="11.4" x14ac:dyDescent="0.2">
      <c r="B189" s="10"/>
    </row>
    <row r="190" spans="2:2" s="9" customFormat="1" ht="11.4" x14ac:dyDescent="0.2">
      <c r="B190" s="10"/>
    </row>
    <row r="191" spans="2:2" s="9" customFormat="1" ht="11.4" x14ac:dyDescent="0.2">
      <c r="B191" s="10"/>
    </row>
    <row r="192" spans="2:2" s="9" customFormat="1" ht="11.4" x14ac:dyDescent="0.2">
      <c r="B192" s="10"/>
    </row>
    <row r="193" spans="2:2" s="9" customFormat="1" ht="11.4" x14ac:dyDescent="0.2">
      <c r="B193" s="10"/>
    </row>
    <row r="194" spans="2:2" s="9" customFormat="1" ht="11.4" x14ac:dyDescent="0.2">
      <c r="B194" s="10"/>
    </row>
    <row r="195" spans="2:2" s="9" customFormat="1" ht="11.4" x14ac:dyDescent="0.2">
      <c r="B195" s="10"/>
    </row>
    <row r="196" spans="2:2" s="9" customFormat="1" ht="11.4" x14ac:dyDescent="0.2">
      <c r="B196" s="10"/>
    </row>
    <row r="197" spans="2:2" s="9" customFormat="1" ht="11.4" x14ac:dyDescent="0.2">
      <c r="B197" s="10"/>
    </row>
    <row r="198" spans="2:2" s="9" customFormat="1" ht="11.4" x14ac:dyDescent="0.2">
      <c r="B198" s="10"/>
    </row>
    <row r="199" spans="2:2" s="9" customFormat="1" ht="11.4" x14ac:dyDescent="0.2">
      <c r="B199" s="10"/>
    </row>
    <row r="200" spans="2:2" s="9" customFormat="1" ht="11.4" x14ac:dyDescent="0.2">
      <c r="B200" s="10"/>
    </row>
    <row r="201" spans="2:2" s="9" customFormat="1" ht="11.4" x14ac:dyDescent="0.2">
      <c r="B201" s="10"/>
    </row>
    <row r="202" spans="2:2" s="9" customFormat="1" ht="11.4" x14ac:dyDescent="0.2">
      <c r="B202" s="10"/>
    </row>
    <row r="203" spans="2:2" s="9" customFormat="1" ht="11.4" x14ac:dyDescent="0.2">
      <c r="B203" s="10"/>
    </row>
    <row r="204" spans="2:2" s="9" customFormat="1" ht="11.4" x14ac:dyDescent="0.2">
      <c r="B204" s="10"/>
    </row>
    <row r="205" spans="2:2" s="9" customFormat="1" ht="11.4" x14ac:dyDescent="0.2">
      <c r="B205" s="10"/>
    </row>
    <row r="206" spans="2:2" s="9" customFormat="1" ht="11.4" x14ac:dyDescent="0.2">
      <c r="B206" s="10"/>
    </row>
    <row r="207" spans="2:2" s="9" customFormat="1" ht="11.4" x14ac:dyDescent="0.2">
      <c r="B207" s="10"/>
    </row>
    <row r="208" spans="2:2" s="9" customFormat="1" ht="11.4" x14ac:dyDescent="0.2">
      <c r="B208" s="10"/>
    </row>
    <row r="209" spans="2:2" s="9" customFormat="1" ht="11.4" x14ac:dyDescent="0.2">
      <c r="B209" s="10"/>
    </row>
    <row r="210" spans="2:2" s="9" customFormat="1" ht="11.4" x14ac:dyDescent="0.2">
      <c r="B210" s="10"/>
    </row>
    <row r="211" spans="2:2" s="9" customFormat="1" ht="11.4" x14ac:dyDescent="0.2">
      <c r="B211" s="10"/>
    </row>
    <row r="212" spans="2:2" s="9" customFormat="1" ht="11.4" x14ac:dyDescent="0.2">
      <c r="B212" s="10"/>
    </row>
    <row r="213" spans="2:2" s="9" customFormat="1" ht="11.4" x14ac:dyDescent="0.2">
      <c r="B213" s="10"/>
    </row>
    <row r="214" spans="2:2" s="9" customFormat="1" ht="11.4" x14ac:dyDescent="0.2">
      <c r="B214" s="10"/>
    </row>
    <row r="215" spans="2:2" s="9" customFormat="1" ht="11.4" x14ac:dyDescent="0.2">
      <c r="B215" s="10"/>
    </row>
    <row r="216" spans="2:2" s="9" customFormat="1" ht="11.4" x14ac:dyDescent="0.2">
      <c r="B216" s="10"/>
    </row>
    <row r="217" spans="2:2" s="9" customFormat="1" ht="11.4" x14ac:dyDescent="0.2">
      <c r="B217" s="10"/>
    </row>
    <row r="218" spans="2:2" s="9" customFormat="1" ht="11.4" x14ac:dyDescent="0.2">
      <c r="B218" s="10"/>
    </row>
    <row r="219" spans="2:2" s="9" customFormat="1" ht="11.4" x14ac:dyDescent="0.2">
      <c r="B219" s="10"/>
    </row>
    <row r="220" spans="2:2" s="9" customFormat="1" ht="11.4" x14ac:dyDescent="0.2">
      <c r="B220" s="10"/>
    </row>
    <row r="221" spans="2:2" s="9" customFormat="1" ht="11.4" x14ac:dyDescent="0.2">
      <c r="B221" s="10"/>
    </row>
    <row r="222" spans="2:2" s="9" customFormat="1" ht="11.4" x14ac:dyDescent="0.2">
      <c r="B222" s="10"/>
    </row>
    <row r="223" spans="2:2" s="9" customFormat="1" ht="11.4" x14ac:dyDescent="0.2">
      <c r="B223" s="10"/>
    </row>
    <row r="224" spans="2:2" s="9" customFormat="1" ht="11.4" x14ac:dyDescent="0.2">
      <c r="B224" s="10"/>
    </row>
    <row r="225" spans="2:2" s="9" customFormat="1" ht="11.4" x14ac:dyDescent="0.2">
      <c r="B225" s="10"/>
    </row>
    <row r="226" spans="2:2" s="9" customFormat="1" ht="11.4" x14ac:dyDescent="0.2">
      <c r="B226" s="10"/>
    </row>
    <row r="227" spans="2:2" s="9" customFormat="1" ht="11.4" x14ac:dyDescent="0.2">
      <c r="B227" s="10"/>
    </row>
    <row r="228" spans="2:2" s="9" customFormat="1" ht="11.4" x14ac:dyDescent="0.2">
      <c r="B228" s="10"/>
    </row>
    <row r="229" spans="2:2" s="9" customFormat="1" ht="11.4" x14ac:dyDescent="0.2">
      <c r="B229" s="10"/>
    </row>
    <row r="230" spans="2:2" s="9" customFormat="1" ht="11.4" x14ac:dyDescent="0.2">
      <c r="B230" s="10"/>
    </row>
    <row r="231" spans="2:2" s="9" customFormat="1" ht="11.4" x14ac:dyDescent="0.2">
      <c r="B231" s="10"/>
    </row>
    <row r="232" spans="2:2" s="9" customFormat="1" ht="11.4" x14ac:dyDescent="0.2">
      <c r="B232" s="10"/>
    </row>
    <row r="233" spans="2:2" s="9" customFormat="1" ht="11.4" x14ac:dyDescent="0.2">
      <c r="B233" s="10"/>
    </row>
    <row r="234" spans="2:2" s="9" customFormat="1" ht="11.4" x14ac:dyDescent="0.2">
      <c r="B234" s="10"/>
    </row>
    <row r="235" spans="2:2" s="9" customFormat="1" ht="11.4" x14ac:dyDescent="0.2">
      <c r="B235" s="10"/>
    </row>
    <row r="236" spans="2:2" s="9" customFormat="1" ht="11.4" x14ac:dyDescent="0.2">
      <c r="B236" s="10"/>
    </row>
    <row r="237" spans="2:2" s="9" customFormat="1" ht="11.4" x14ac:dyDescent="0.2">
      <c r="B237" s="10"/>
    </row>
    <row r="238" spans="2:2" s="9" customFormat="1" ht="11.4" x14ac:dyDescent="0.2">
      <c r="B238" s="10"/>
    </row>
    <row r="239" spans="2:2" s="9" customFormat="1" ht="11.4" x14ac:dyDescent="0.2">
      <c r="B239" s="10"/>
    </row>
    <row r="240" spans="2:2" s="9" customFormat="1" ht="11.4" x14ac:dyDescent="0.2">
      <c r="B240" s="10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CF429-AE11-4054-A293-9F1DECE3FFC3}">
  <dimension ref="A1:R238"/>
  <sheetViews>
    <sheetView zoomScale="80" zoomScaleNormal="80" workbookViewId="0"/>
  </sheetViews>
  <sheetFormatPr defaultRowHeight="14.4" x14ac:dyDescent="0.3"/>
  <cols>
    <col min="1" max="1" width="17.44140625" bestFit="1" customWidth="1"/>
    <col min="2" max="2" width="25.21875" style="1" customWidth="1"/>
    <col min="3" max="3" width="15.21875" customWidth="1"/>
    <col min="4" max="4" width="14.77734375" customWidth="1"/>
    <col min="5" max="5" width="30.5546875" customWidth="1"/>
    <col min="6" max="6" width="14.21875" customWidth="1"/>
    <col min="7" max="8" width="15.21875" customWidth="1"/>
    <col min="9" max="9" width="18.5546875" customWidth="1"/>
    <col min="10" max="10" width="15" customWidth="1"/>
    <col min="11" max="11" width="13" customWidth="1"/>
    <col min="12" max="12" width="16" customWidth="1"/>
    <col min="13" max="14" width="14.21875" customWidth="1"/>
    <col min="15" max="15" width="13.77734375" customWidth="1"/>
    <col min="16" max="16" width="13.5546875" customWidth="1"/>
    <col min="17" max="17" width="10.77734375" customWidth="1"/>
    <col min="18" max="18" width="15" customWidth="1"/>
  </cols>
  <sheetData>
    <row r="1" spans="1:18" x14ac:dyDescent="0.3">
      <c r="A1" s="2"/>
      <c r="B1" s="3" t="s">
        <v>57</v>
      </c>
      <c r="C1" s="3" t="s">
        <v>58</v>
      </c>
      <c r="D1" s="3" t="s">
        <v>59</v>
      </c>
      <c r="E1" s="3" t="s">
        <v>60</v>
      </c>
      <c r="F1" s="3" t="s">
        <v>60</v>
      </c>
      <c r="G1" s="3" t="s">
        <v>61</v>
      </c>
      <c r="H1" s="3" t="s">
        <v>176</v>
      </c>
      <c r="I1" s="3" t="s">
        <v>62</v>
      </c>
      <c r="J1" s="3" t="s">
        <v>63</v>
      </c>
      <c r="K1" s="3" t="s">
        <v>64</v>
      </c>
      <c r="L1" s="3" t="s">
        <v>64</v>
      </c>
      <c r="M1" s="3" t="s">
        <v>65</v>
      </c>
      <c r="N1" s="3" t="s">
        <v>65</v>
      </c>
      <c r="O1" s="3" t="s">
        <v>66</v>
      </c>
      <c r="P1" s="3" t="s">
        <v>67</v>
      </c>
      <c r="Q1" s="3" t="s">
        <v>67</v>
      </c>
      <c r="R1" s="4"/>
    </row>
    <row r="2" spans="1:18" x14ac:dyDescent="0.3">
      <c r="A2" s="5"/>
      <c r="B2" s="6" t="s">
        <v>68</v>
      </c>
      <c r="C2" s="6" t="s">
        <v>69</v>
      </c>
      <c r="D2" s="6" t="s">
        <v>70</v>
      </c>
      <c r="E2" s="6" t="s">
        <v>71</v>
      </c>
      <c r="F2" s="6"/>
      <c r="G2" s="6" t="s">
        <v>72</v>
      </c>
      <c r="H2" s="6"/>
      <c r="I2" s="6" t="s">
        <v>73</v>
      </c>
      <c r="J2" s="6" t="s">
        <v>74</v>
      </c>
      <c r="K2" s="6" t="s">
        <v>75</v>
      </c>
      <c r="L2" s="6"/>
      <c r="M2" s="6" t="s">
        <v>172</v>
      </c>
      <c r="N2" s="6" t="s">
        <v>178</v>
      </c>
      <c r="O2" s="6" t="s">
        <v>76</v>
      </c>
      <c r="P2" s="6"/>
      <c r="Q2" s="6"/>
      <c r="R2" s="6"/>
    </row>
    <row r="3" spans="1:18" ht="15" thickBot="1" x14ac:dyDescent="0.35">
      <c r="A3" s="7" t="s">
        <v>56</v>
      </c>
      <c r="B3" s="7" t="s">
        <v>77</v>
      </c>
      <c r="C3" s="7" t="s">
        <v>77</v>
      </c>
      <c r="D3" s="7" t="s">
        <v>78</v>
      </c>
      <c r="E3" s="7" t="s">
        <v>79</v>
      </c>
      <c r="F3" s="7" t="s">
        <v>181</v>
      </c>
      <c r="G3" s="7" t="s">
        <v>78</v>
      </c>
      <c r="H3" s="7" t="s">
        <v>177</v>
      </c>
      <c r="I3" s="7" t="s">
        <v>80</v>
      </c>
      <c r="J3" s="7" t="s">
        <v>78</v>
      </c>
      <c r="K3" s="7" t="s">
        <v>81</v>
      </c>
      <c r="L3" s="7" t="s">
        <v>181</v>
      </c>
      <c r="M3" s="7" t="s">
        <v>82</v>
      </c>
      <c r="N3" s="7" t="s">
        <v>179</v>
      </c>
      <c r="O3" s="7" t="s">
        <v>83</v>
      </c>
      <c r="P3" s="7" t="s">
        <v>84</v>
      </c>
      <c r="Q3" s="7" t="s">
        <v>85</v>
      </c>
      <c r="R3" s="8" t="s">
        <v>86</v>
      </c>
    </row>
    <row r="4" spans="1:18" s="9" customFormat="1" ht="11.4" x14ac:dyDescent="0.2">
      <c r="A4" s="9" t="s">
        <v>0</v>
      </c>
      <c r="B4" s="10">
        <v>1326869.6021442465</v>
      </c>
      <c r="C4" s="10">
        <v>346449.82079959963</v>
      </c>
      <c r="D4" s="10">
        <v>32911349.663977604</v>
      </c>
      <c r="E4" s="10">
        <v>6556463.2308241315</v>
      </c>
      <c r="F4" s="10">
        <v>793273.70054942777</v>
      </c>
      <c r="G4" s="10">
        <v>21084331.604872223</v>
      </c>
      <c r="H4" s="10">
        <v>482498.55134503829</v>
      </c>
      <c r="I4" s="10">
        <v>7197298.5</v>
      </c>
      <c r="J4" s="10">
        <v>27042.40878675129</v>
      </c>
      <c r="K4" s="10">
        <v>0</v>
      </c>
      <c r="L4" s="21">
        <v>0</v>
      </c>
      <c r="M4" s="10">
        <v>2976210.1653725617</v>
      </c>
      <c r="N4" s="10">
        <v>4000000</v>
      </c>
      <c r="O4" s="10">
        <v>0</v>
      </c>
      <c r="P4" s="10">
        <v>6305454.4995260984</v>
      </c>
      <c r="Q4" s="10">
        <v>0</v>
      </c>
      <c r="R4" s="10">
        <f>SUM(B4:Q4)</f>
        <v>84007241.748197675</v>
      </c>
    </row>
    <row r="5" spans="1:18" s="9" customFormat="1" ht="11.4" x14ac:dyDescent="0.2">
      <c r="A5" s="9" t="s">
        <v>1</v>
      </c>
      <c r="B5" s="10">
        <v>666488.63776052883</v>
      </c>
      <c r="C5" s="10">
        <v>174034.95327159757</v>
      </c>
      <c r="D5" s="10">
        <v>24276286.199029781</v>
      </c>
      <c r="E5" s="10">
        <v>641154.38070905115</v>
      </c>
      <c r="F5" s="10">
        <v>77573.974001317561</v>
      </c>
      <c r="G5" s="10">
        <v>12263240.298643986</v>
      </c>
      <c r="H5" s="10">
        <v>168949.51610272174</v>
      </c>
      <c r="I5" s="10">
        <v>0</v>
      </c>
      <c r="J5" s="10">
        <v>787195.47445528489</v>
      </c>
      <c r="K5" s="10">
        <v>31125181.400679972</v>
      </c>
      <c r="L5" s="21">
        <v>8251028.3197461097</v>
      </c>
      <c r="M5" s="10">
        <v>727468.49291371042</v>
      </c>
      <c r="N5" s="10">
        <v>4000000</v>
      </c>
      <c r="O5" s="10">
        <v>0</v>
      </c>
      <c r="P5" s="10">
        <v>943202.64700999297</v>
      </c>
      <c r="Q5" s="10">
        <v>0</v>
      </c>
      <c r="R5" s="10">
        <f t="shared" ref="R5:R59" si="0">SUM(B5:Q5)</f>
        <v>84101804.294324055</v>
      </c>
    </row>
    <row r="6" spans="1:18" s="9" customFormat="1" ht="11.4" x14ac:dyDescent="0.2">
      <c r="A6" s="9" t="s">
        <v>55</v>
      </c>
      <c r="B6" s="10">
        <v>0</v>
      </c>
      <c r="C6" s="10">
        <v>0</v>
      </c>
      <c r="D6" s="10">
        <v>0</v>
      </c>
      <c r="E6" s="10">
        <v>16650.806156092691</v>
      </c>
      <c r="F6" s="10">
        <v>2014.5993581534276</v>
      </c>
      <c r="G6" s="10">
        <v>489217.91343776725</v>
      </c>
      <c r="H6" s="10">
        <v>25205.382026810763</v>
      </c>
      <c r="I6" s="10">
        <v>0</v>
      </c>
      <c r="J6" s="10">
        <v>0</v>
      </c>
      <c r="K6" s="10">
        <v>0</v>
      </c>
      <c r="L6" s="21">
        <v>0</v>
      </c>
      <c r="M6" s="10">
        <v>0</v>
      </c>
      <c r="N6" s="10">
        <v>1000000</v>
      </c>
      <c r="O6" s="10">
        <v>0</v>
      </c>
      <c r="P6" s="10">
        <v>0</v>
      </c>
      <c r="Q6" s="10">
        <v>0</v>
      </c>
      <c r="R6" s="10">
        <f t="shared" si="0"/>
        <v>1533088.7009788242</v>
      </c>
    </row>
    <row r="7" spans="1:18" s="9" customFormat="1" ht="11.4" x14ac:dyDescent="0.2">
      <c r="A7" s="9" t="s">
        <v>2</v>
      </c>
      <c r="B7" s="10">
        <v>3823295.2569589568</v>
      </c>
      <c r="C7" s="10">
        <v>762504.85131972702</v>
      </c>
      <c r="D7" s="10">
        <v>115101179.55199748</v>
      </c>
      <c r="E7" s="10">
        <v>9453322.2931328788</v>
      </c>
      <c r="F7" s="10">
        <v>1143767.8659897414</v>
      </c>
      <c r="G7" s="10">
        <v>16733649.330008788</v>
      </c>
      <c r="H7" s="10">
        <v>302858.90629666514</v>
      </c>
      <c r="I7" s="10">
        <v>0</v>
      </c>
      <c r="J7" s="10">
        <v>4315052.6809791401</v>
      </c>
      <c r="K7" s="10">
        <v>9741596.0158629455</v>
      </c>
      <c r="L7" s="21">
        <v>2582416.7999107963</v>
      </c>
      <c r="M7" s="10">
        <v>9907297.4274044074</v>
      </c>
      <c r="N7" s="10">
        <v>4000000</v>
      </c>
      <c r="O7" s="10">
        <v>1224294.7248829477</v>
      </c>
      <c r="P7" s="10">
        <v>9953493.6790612787</v>
      </c>
      <c r="Q7" s="10">
        <v>0</v>
      </c>
      <c r="R7" s="10">
        <f t="shared" si="0"/>
        <v>189044729.38380575</v>
      </c>
    </row>
    <row r="8" spans="1:18" s="9" customFormat="1" ht="11.4" x14ac:dyDescent="0.2">
      <c r="A8" s="9" t="s">
        <v>3</v>
      </c>
      <c r="B8" s="10">
        <v>667853.49689161929</v>
      </c>
      <c r="C8" s="10">
        <v>174034.95327159757</v>
      </c>
      <c r="D8" s="10">
        <v>18018146.459403217</v>
      </c>
      <c r="E8" s="10">
        <v>3768698.7404530402</v>
      </c>
      <c r="F8" s="10">
        <v>455979.0074075294</v>
      </c>
      <c r="G8" s="10">
        <v>16831110.397865351</v>
      </c>
      <c r="H8" s="10">
        <v>377267.0154130694</v>
      </c>
      <c r="I8" s="10">
        <v>0</v>
      </c>
      <c r="J8" s="10">
        <v>0</v>
      </c>
      <c r="K8" s="10">
        <v>431404.96757726558</v>
      </c>
      <c r="L8" s="21">
        <v>114361.79404029011</v>
      </c>
      <c r="M8" s="10">
        <v>1597517.8285854848</v>
      </c>
      <c r="N8" s="10">
        <v>4000000</v>
      </c>
      <c r="O8" s="10">
        <v>504703.17228432291</v>
      </c>
      <c r="P8" s="10">
        <v>3902713.3750332356</v>
      </c>
      <c r="Q8" s="10">
        <v>0</v>
      </c>
      <c r="R8" s="10">
        <f t="shared" si="0"/>
        <v>50843791.208226018</v>
      </c>
    </row>
    <row r="9" spans="1:18" s="9" customFormat="1" ht="11.4" x14ac:dyDescent="0.2">
      <c r="A9" s="9" t="s">
        <v>4</v>
      </c>
      <c r="B9" s="10">
        <v>25056642.409540311</v>
      </c>
      <c r="C9" s="10">
        <v>5002034.0042641517</v>
      </c>
      <c r="D9" s="10">
        <v>1185557842.5183954</v>
      </c>
      <c r="E9" s="10">
        <v>45313880.933400661</v>
      </c>
      <c r="F9" s="10">
        <v>5482576.3142084368</v>
      </c>
      <c r="G9" s="10">
        <v>37541477.728159077</v>
      </c>
      <c r="H9" s="10">
        <v>669236.88163615949</v>
      </c>
      <c r="I9" s="10">
        <v>0</v>
      </c>
      <c r="J9" s="10">
        <v>307833.06526368135</v>
      </c>
      <c r="K9" s="10">
        <v>549070362.09177518</v>
      </c>
      <c r="L9" s="21">
        <v>145554019.68102378</v>
      </c>
      <c r="M9" s="10">
        <v>81698263.913363636</v>
      </c>
      <c r="N9" s="10">
        <v>4000000</v>
      </c>
      <c r="O9" s="10">
        <v>6961365.6566990316</v>
      </c>
      <c r="P9" s="10">
        <v>51877699.463768981</v>
      </c>
      <c r="Q9" s="10">
        <v>0</v>
      </c>
      <c r="R9" s="10">
        <f t="shared" si="0"/>
        <v>2144093234.6614988</v>
      </c>
    </row>
    <row r="10" spans="1:18" s="9" customFormat="1" ht="11.4" x14ac:dyDescent="0.2">
      <c r="A10" s="9" t="s">
        <v>5</v>
      </c>
      <c r="B10" s="10">
        <v>2796458.1640557083</v>
      </c>
      <c r="C10" s="10">
        <v>575921.21093489882</v>
      </c>
      <c r="D10" s="10">
        <v>121498519.20106226</v>
      </c>
      <c r="E10" s="10">
        <v>6319096.6967029823</v>
      </c>
      <c r="F10" s="10">
        <v>764554.46240535798</v>
      </c>
      <c r="G10" s="10">
        <v>15975542.058025075</v>
      </c>
      <c r="H10" s="10">
        <v>286038.17152618541</v>
      </c>
      <c r="I10" s="10">
        <v>0</v>
      </c>
      <c r="J10" s="10">
        <v>86437.145243594743</v>
      </c>
      <c r="K10" s="10">
        <v>22646911.404676512</v>
      </c>
      <c r="L10" s="21">
        <v>6003509.3030308429</v>
      </c>
      <c r="M10" s="10">
        <v>8389799.0727675278</v>
      </c>
      <c r="N10" s="10">
        <v>4000000</v>
      </c>
      <c r="O10" s="10">
        <v>1493446.1917734123</v>
      </c>
      <c r="P10" s="10">
        <v>7898563.4894582676</v>
      </c>
      <c r="Q10" s="10">
        <v>0</v>
      </c>
      <c r="R10" s="10">
        <f t="shared" si="0"/>
        <v>198734796.57166263</v>
      </c>
    </row>
    <row r="11" spans="1:18" s="9" customFormat="1" ht="11.4" x14ac:dyDescent="0.2">
      <c r="A11" s="9" t="s">
        <v>6</v>
      </c>
      <c r="B11" s="10">
        <v>1730142.7344901245</v>
      </c>
      <c r="C11" s="10">
        <v>451738.11676278</v>
      </c>
      <c r="D11" s="10">
        <v>106254802.77522713</v>
      </c>
      <c r="E11" s="10">
        <v>4631684.5688050231</v>
      </c>
      <c r="F11" s="10">
        <v>560392.61234624579</v>
      </c>
      <c r="G11" s="10">
        <v>3901530.5442695399</v>
      </c>
      <c r="H11" s="10">
        <v>191422.3185259015</v>
      </c>
      <c r="I11" s="10">
        <v>0</v>
      </c>
      <c r="J11" s="10">
        <v>160576.38859971511</v>
      </c>
      <c r="K11" s="10">
        <v>81629959.009791464</v>
      </c>
      <c r="L11" s="21">
        <v>21639428.092859726</v>
      </c>
      <c r="M11" s="10">
        <v>5225165.3452749047</v>
      </c>
      <c r="N11" s="10">
        <v>4000000</v>
      </c>
      <c r="O11" s="10">
        <v>0</v>
      </c>
      <c r="P11" s="10">
        <v>4501814.3448383175</v>
      </c>
      <c r="Q11" s="10">
        <v>37131927.949220166</v>
      </c>
      <c r="R11" s="10">
        <f t="shared" si="0"/>
        <v>272010584.80101103</v>
      </c>
    </row>
    <row r="12" spans="1:18" s="9" customFormat="1" ht="11.4" x14ac:dyDescent="0.2">
      <c r="A12" s="9" t="s">
        <v>7</v>
      </c>
      <c r="B12" s="10">
        <v>666488.63776052883</v>
      </c>
      <c r="C12" s="10">
        <v>174034.95327159757</v>
      </c>
      <c r="D12" s="10">
        <v>21090925.032421194</v>
      </c>
      <c r="E12" s="10">
        <v>658200.28129184037</v>
      </c>
      <c r="F12" s="10">
        <v>79636.376268889973</v>
      </c>
      <c r="G12" s="10">
        <v>2279183.6883340939</v>
      </c>
      <c r="H12" s="10">
        <v>151670.01603169431</v>
      </c>
      <c r="I12" s="10">
        <v>0</v>
      </c>
      <c r="J12" s="10">
        <v>0</v>
      </c>
      <c r="K12" s="10">
        <v>0</v>
      </c>
      <c r="L12" s="21">
        <v>0</v>
      </c>
      <c r="M12" s="10">
        <v>1154183.6889545226</v>
      </c>
      <c r="N12" s="10">
        <v>4000000</v>
      </c>
      <c r="O12" s="10">
        <v>0</v>
      </c>
      <c r="P12" s="10">
        <v>1295519.112663097</v>
      </c>
      <c r="Q12" s="10">
        <v>7276652.3027059771</v>
      </c>
      <c r="R12" s="10">
        <f t="shared" si="0"/>
        <v>38826494.089703426</v>
      </c>
    </row>
    <row r="13" spans="1:18" s="9" customFormat="1" ht="11.4" x14ac:dyDescent="0.2">
      <c r="A13" s="9" t="s">
        <v>8</v>
      </c>
      <c r="B13" s="10">
        <v>666488.63776052883</v>
      </c>
      <c r="C13" s="10">
        <v>174034.95327159757</v>
      </c>
      <c r="D13" s="10">
        <v>32886801.851095941</v>
      </c>
      <c r="E13" s="10">
        <v>4829985.0571473278</v>
      </c>
      <c r="F13" s="10">
        <v>584385.20662611723</v>
      </c>
      <c r="G13" s="10">
        <v>0</v>
      </c>
      <c r="H13" s="10">
        <v>0</v>
      </c>
      <c r="I13" s="10">
        <v>0</v>
      </c>
      <c r="J13" s="10">
        <v>0</v>
      </c>
      <c r="K13" s="10">
        <v>221681588.62571105</v>
      </c>
      <c r="L13" s="21">
        <v>58765958.697286114</v>
      </c>
      <c r="M13" s="10">
        <v>1644740.1318135061</v>
      </c>
      <c r="N13" s="10">
        <v>1000000</v>
      </c>
      <c r="O13" s="10">
        <v>4163579.8566421061</v>
      </c>
      <c r="P13" s="10">
        <v>0</v>
      </c>
      <c r="Q13" s="10">
        <v>0</v>
      </c>
      <c r="R13" s="10">
        <f t="shared" si="0"/>
        <v>326397563.01735437</v>
      </c>
    </row>
    <row r="14" spans="1:18" s="9" customFormat="1" ht="11.4" x14ac:dyDescent="0.2">
      <c r="A14" s="9" t="s">
        <v>9</v>
      </c>
      <c r="B14" s="10">
        <v>11998488.01898778</v>
      </c>
      <c r="C14" s="10">
        <v>2449406.1738105724</v>
      </c>
      <c r="D14" s="10">
        <v>361736547.80934018</v>
      </c>
      <c r="E14" s="10">
        <v>33372294.591858651</v>
      </c>
      <c r="F14" s="10">
        <v>4037750.6430981285</v>
      </c>
      <c r="G14" s="10">
        <v>21298383.343668833</v>
      </c>
      <c r="H14" s="10">
        <v>468334.05853204289</v>
      </c>
      <c r="I14" s="10">
        <v>0</v>
      </c>
      <c r="J14" s="10">
        <v>0</v>
      </c>
      <c r="K14" s="10">
        <v>61611526.427047454</v>
      </c>
      <c r="L14" s="21">
        <v>16332706.631326782</v>
      </c>
      <c r="M14" s="10">
        <v>29578603.309501734</v>
      </c>
      <c r="N14" s="10">
        <v>4000000</v>
      </c>
      <c r="O14" s="10">
        <v>1529787.3411618317</v>
      </c>
      <c r="P14" s="10">
        <v>29420936.865810007</v>
      </c>
      <c r="Q14" s="10">
        <v>0</v>
      </c>
      <c r="R14" s="10">
        <f t="shared" si="0"/>
        <v>577834765.21414399</v>
      </c>
    </row>
    <row r="15" spans="1:18" s="9" customFormat="1" ht="11.4" x14ac:dyDescent="0.2">
      <c r="A15" s="9" t="s">
        <v>10</v>
      </c>
      <c r="B15" s="10">
        <v>4737975.9768174868</v>
      </c>
      <c r="C15" s="10">
        <v>943751.11324165179</v>
      </c>
      <c r="D15" s="10">
        <v>136914973.36314344</v>
      </c>
      <c r="E15" s="10">
        <v>10930188.075716197</v>
      </c>
      <c r="F15" s="10">
        <v>1322455.482059455</v>
      </c>
      <c r="G15" s="10">
        <v>28669081.700188279</v>
      </c>
      <c r="H15" s="10">
        <v>619329.03141383606</v>
      </c>
      <c r="I15" s="10">
        <v>852160.14240000001</v>
      </c>
      <c r="J15" s="10">
        <v>0</v>
      </c>
      <c r="K15" s="10">
        <v>72009003.819636941</v>
      </c>
      <c r="L15" s="21">
        <v>19088991.680625282</v>
      </c>
      <c r="M15" s="10">
        <v>9847572.7175617293</v>
      </c>
      <c r="N15" s="10">
        <v>4000000</v>
      </c>
      <c r="O15" s="10">
        <v>1926587.300200142</v>
      </c>
      <c r="P15" s="10">
        <v>14212479.106514338</v>
      </c>
      <c r="Q15" s="10">
        <v>0</v>
      </c>
      <c r="R15" s="10">
        <f t="shared" si="0"/>
        <v>306074549.50951874</v>
      </c>
    </row>
    <row r="16" spans="1:18" s="9" customFormat="1" ht="11.4" x14ac:dyDescent="0.2">
      <c r="A16" s="9" t="s">
        <v>53</v>
      </c>
      <c r="B16" s="10">
        <v>0</v>
      </c>
      <c r="C16" s="10">
        <v>0</v>
      </c>
      <c r="D16" s="10">
        <v>0</v>
      </c>
      <c r="E16" s="10">
        <v>63038.790813088679</v>
      </c>
      <c r="F16" s="10">
        <v>7627.1326637447446</v>
      </c>
      <c r="G16" s="10">
        <v>1225707.7236163635</v>
      </c>
      <c r="H16" s="10">
        <v>41010.866447372413</v>
      </c>
      <c r="I16" s="10">
        <v>0</v>
      </c>
      <c r="J16" s="10">
        <v>0</v>
      </c>
      <c r="K16" s="10">
        <v>0</v>
      </c>
      <c r="L16" s="21">
        <v>0</v>
      </c>
      <c r="M16" s="10">
        <v>0</v>
      </c>
      <c r="N16" s="10">
        <v>1000000</v>
      </c>
      <c r="O16" s="10">
        <v>0</v>
      </c>
      <c r="P16" s="10">
        <v>0</v>
      </c>
      <c r="Q16" s="10">
        <v>0</v>
      </c>
      <c r="R16" s="10">
        <f t="shared" si="0"/>
        <v>2337384.5135405692</v>
      </c>
    </row>
    <row r="17" spans="1:18" s="9" customFormat="1" ht="11.4" x14ac:dyDescent="0.2">
      <c r="A17" s="9" t="s">
        <v>11</v>
      </c>
      <c r="B17" s="10">
        <v>666488.63776052883</v>
      </c>
      <c r="C17" s="10">
        <v>174034.95327159757</v>
      </c>
      <c r="D17" s="10">
        <v>47332770.516361646</v>
      </c>
      <c r="E17" s="10">
        <v>1795605.3144563537</v>
      </c>
      <c r="F17" s="10">
        <v>217252.26274867193</v>
      </c>
      <c r="G17" s="10">
        <v>3427654.7936126157</v>
      </c>
      <c r="H17" s="10">
        <v>167998.3467718914</v>
      </c>
      <c r="I17" s="10">
        <v>0</v>
      </c>
      <c r="J17" s="10">
        <v>0</v>
      </c>
      <c r="K17" s="10">
        <v>1224329.3560335373</v>
      </c>
      <c r="L17" s="21">
        <v>324559.56395429722</v>
      </c>
      <c r="M17" s="10">
        <v>4373188.8058361346</v>
      </c>
      <c r="N17" s="10">
        <v>4000000</v>
      </c>
      <c r="O17" s="10">
        <v>484695.5944745689</v>
      </c>
      <c r="P17" s="10">
        <v>1837597.7643277925</v>
      </c>
      <c r="Q17" s="10">
        <v>0</v>
      </c>
      <c r="R17" s="10">
        <f t="shared" si="0"/>
        <v>66026175.909609623</v>
      </c>
    </row>
    <row r="18" spans="1:18" s="9" customFormat="1" ht="11.4" x14ac:dyDescent="0.2">
      <c r="A18" s="9" t="s">
        <v>12</v>
      </c>
      <c r="B18" s="10">
        <v>666488.63776052883</v>
      </c>
      <c r="C18" s="10">
        <v>174034.95327159757</v>
      </c>
      <c r="D18" s="10">
        <v>15974948.847484242</v>
      </c>
      <c r="E18" s="10">
        <v>2291839.6245617685</v>
      </c>
      <c r="F18" s="10">
        <v>277292.19794822216</v>
      </c>
      <c r="G18" s="10">
        <v>10995166.862422574</v>
      </c>
      <c r="H18" s="10">
        <v>226982.26114187864</v>
      </c>
      <c r="I18" s="10">
        <v>0</v>
      </c>
      <c r="J18" s="10">
        <v>1900424.4598204393</v>
      </c>
      <c r="K18" s="10">
        <v>0</v>
      </c>
      <c r="L18" s="21">
        <v>0</v>
      </c>
      <c r="M18" s="10">
        <v>1474144.0600766104</v>
      </c>
      <c r="N18" s="10">
        <v>4000000</v>
      </c>
      <c r="O18" s="10">
        <v>0</v>
      </c>
      <c r="P18" s="10">
        <v>2445275.8554746159</v>
      </c>
      <c r="Q18" s="10">
        <v>0</v>
      </c>
      <c r="R18" s="10">
        <f t="shared" si="0"/>
        <v>40426597.759962469</v>
      </c>
    </row>
    <row r="19" spans="1:18" s="9" customFormat="1" ht="11.4" x14ac:dyDescent="0.2">
      <c r="A19" s="9" t="s">
        <v>13</v>
      </c>
      <c r="B19" s="10">
        <v>7942918.8125734888</v>
      </c>
      <c r="C19" s="10">
        <v>1528749.5888432912</v>
      </c>
      <c r="D19" s="10">
        <v>393806931.21124041</v>
      </c>
      <c r="E19" s="10">
        <v>14898473.143159023</v>
      </c>
      <c r="F19" s="10">
        <v>1802582.6587796572</v>
      </c>
      <c r="G19" s="10">
        <v>22676950.569073826</v>
      </c>
      <c r="H19" s="10">
        <v>500083.38757827494</v>
      </c>
      <c r="I19" s="10">
        <v>0</v>
      </c>
      <c r="J19" s="10">
        <v>0</v>
      </c>
      <c r="K19" s="10">
        <v>350963771.77377772</v>
      </c>
      <c r="L19" s="21">
        <v>93037597.786419064</v>
      </c>
      <c r="M19" s="10">
        <v>19485343.067772985</v>
      </c>
      <c r="N19" s="10">
        <v>4000000</v>
      </c>
      <c r="O19" s="10">
        <v>3881176.8303410476</v>
      </c>
      <c r="P19" s="10">
        <v>15892940.398853952</v>
      </c>
      <c r="Q19" s="10">
        <v>0</v>
      </c>
      <c r="R19" s="10">
        <f t="shared" si="0"/>
        <v>930417519.22841275</v>
      </c>
    </row>
    <row r="20" spans="1:18" s="9" customFormat="1" ht="11.4" x14ac:dyDescent="0.2">
      <c r="A20" s="9" t="s">
        <v>14</v>
      </c>
      <c r="B20" s="10">
        <v>2708564.3703455129</v>
      </c>
      <c r="C20" s="10">
        <v>571617.81664633285</v>
      </c>
      <c r="D20" s="10">
        <v>83848313.779936016</v>
      </c>
      <c r="E20" s="10">
        <v>7473422.4575210884</v>
      </c>
      <c r="F20" s="10">
        <v>904217.60634227784</v>
      </c>
      <c r="G20" s="10">
        <v>21372015.114468813</v>
      </c>
      <c r="H20" s="10">
        <v>511842.7873209471</v>
      </c>
      <c r="I20" s="10">
        <v>0</v>
      </c>
      <c r="J20" s="10">
        <v>0</v>
      </c>
      <c r="K20" s="10">
        <v>3774556.946156567</v>
      </c>
      <c r="L20" s="21">
        <v>1000603.7286843257</v>
      </c>
      <c r="M20" s="10">
        <v>5923207.7189956065</v>
      </c>
      <c r="N20" s="10">
        <v>4000000</v>
      </c>
      <c r="O20" s="10">
        <v>0</v>
      </c>
      <c r="P20" s="10">
        <v>8724118.2212935444</v>
      </c>
      <c r="Q20" s="10">
        <v>0</v>
      </c>
      <c r="R20" s="10">
        <f t="shared" si="0"/>
        <v>140812480.54771098</v>
      </c>
    </row>
    <row r="21" spans="1:18" s="9" customFormat="1" ht="11.4" x14ac:dyDescent="0.2">
      <c r="A21" s="9" t="s">
        <v>15</v>
      </c>
      <c r="B21" s="10">
        <v>724099.08523851144</v>
      </c>
      <c r="C21" s="10">
        <v>189064.93659753739</v>
      </c>
      <c r="D21" s="10">
        <v>30553126.507008754</v>
      </c>
      <c r="E21" s="10">
        <v>3757826.2105645305</v>
      </c>
      <c r="F21" s="10">
        <v>454663.52805298293</v>
      </c>
      <c r="G21" s="10">
        <v>16863172.233263854</v>
      </c>
      <c r="H21" s="10">
        <v>379445.16121626698</v>
      </c>
      <c r="I21" s="10">
        <v>0</v>
      </c>
      <c r="J21" s="10">
        <v>0</v>
      </c>
      <c r="K21" s="10">
        <v>234893.66351394673</v>
      </c>
      <c r="L21" s="21">
        <v>62268.527188898974</v>
      </c>
      <c r="M21" s="10">
        <v>2476774.7724710749</v>
      </c>
      <c r="N21" s="10">
        <v>4000000</v>
      </c>
      <c r="O21" s="10">
        <v>0</v>
      </c>
      <c r="P21" s="10">
        <v>4082079.6145062232</v>
      </c>
      <c r="Q21" s="10">
        <v>0</v>
      </c>
      <c r="R21" s="10">
        <f t="shared" si="0"/>
        <v>63777414.239622585</v>
      </c>
    </row>
    <row r="22" spans="1:18" s="9" customFormat="1" ht="11.4" x14ac:dyDescent="0.2">
      <c r="A22" s="9" t="s">
        <v>16</v>
      </c>
      <c r="B22" s="10">
        <v>981892.19623465429</v>
      </c>
      <c r="C22" s="10">
        <v>213269.20367084327</v>
      </c>
      <c r="D22" s="10">
        <v>24401780.844593924</v>
      </c>
      <c r="E22" s="10">
        <v>2433877.1626702463</v>
      </c>
      <c r="F22" s="10">
        <v>294477.47597167257</v>
      </c>
      <c r="G22" s="10">
        <v>15533298.21671368</v>
      </c>
      <c r="H22" s="10">
        <v>325304.00623653381</v>
      </c>
      <c r="I22" s="10">
        <v>0</v>
      </c>
      <c r="J22" s="10">
        <v>122865.48442493565</v>
      </c>
      <c r="K22" s="10">
        <v>0</v>
      </c>
      <c r="L22" s="21">
        <v>0</v>
      </c>
      <c r="M22" s="10">
        <v>2140380.1112210918</v>
      </c>
      <c r="N22" s="10">
        <v>4000000</v>
      </c>
      <c r="O22" s="10">
        <v>0</v>
      </c>
      <c r="P22" s="10">
        <v>3735407.2355466909</v>
      </c>
      <c r="Q22" s="10">
        <v>0</v>
      </c>
      <c r="R22" s="10">
        <f t="shared" si="0"/>
        <v>54182551.937284268</v>
      </c>
    </row>
    <row r="23" spans="1:18" s="9" customFormat="1" ht="11.4" x14ac:dyDescent="0.2">
      <c r="A23" s="9" t="s">
        <v>17</v>
      </c>
      <c r="B23" s="10">
        <v>1096493.3482657506</v>
      </c>
      <c r="C23" s="10">
        <v>264984.36072973185</v>
      </c>
      <c r="D23" s="10">
        <v>36338867.042561226</v>
      </c>
      <c r="E23" s="10">
        <v>4897346.0416514669</v>
      </c>
      <c r="F23" s="10">
        <v>592535.2862603676</v>
      </c>
      <c r="G23" s="10">
        <v>23047658.317361705</v>
      </c>
      <c r="H23" s="10">
        <v>498694.91476089065</v>
      </c>
      <c r="I23" s="10">
        <v>2539206.9108000002</v>
      </c>
      <c r="J23" s="10">
        <v>0</v>
      </c>
      <c r="K23" s="10">
        <v>0</v>
      </c>
      <c r="L23" s="21">
        <v>0</v>
      </c>
      <c r="M23" s="10">
        <v>3295618.4646117808</v>
      </c>
      <c r="N23" s="10">
        <v>4000000</v>
      </c>
      <c r="O23" s="10">
        <v>0</v>
      </c>
      <c r="P23" s="10">
        <v>5758729.9668073691</v>
      </c>
      <c r="Q23" s="10">
        <v>0</v>
      </c>
      <c r="R23" s="10">
        <f t="shared" si="0"/>
        <v>82330134.653810278</v>
      </c>
    </row>
    <row r="24" spans="1:18" s="9" customFormat="1" ht="11.4" x14ac:dyDescent="0.2">
      <c r="A24" s="9" t="s">
        <v>18</v>
      </c>
      <c r="B24" s="10">
        <v>1586560.4087172293</v>
      </c>
      <c r="C24" s="10">
        <v>414255.52592879988</v>
      </c>
      <c r="D24" s="10">
        <v>51895060.577122949</v>
      </c>
      <c r="E24" s="10">
        <v>6183217.0143830599</v>
      </c>
      <c r="F24" s="10">
        <v>748114.23012941843</v>
      </c>
      <c r="G24" s="10">
        <v>15741453.427940506</v>
      </c>
      <c r="H24" s="10">
        <v>375727.3966290481</v>
      </c>
      <c r="I24" s="10">
        <v>0</v>
      </c>
      <c r="J24" s="10">
        <v>0</v>
      </c>
      <c r="K24" s="10">
        <v>6303869.6755011575</v>
      </c>
      <c r="L24" s="21">
        <v>1671103.6416614067</v>
      </c>
      <c r="M24" s="10">
        <v>4524480.9611912491</v>
      </c>
      <c r="N24" s="10">
        <v>4000000</v>
      </c>
      <c r="O24" s="10">
        <v>646934.75510450022</v>
      </c>
      <c r="P24" s="10">
        <v>5976943.1617645333</v>
      </c>
      <c r="Q24" s="10">
        <v>0</v>
      </c>
      <c r="R24" s="10">
        <f t="shared" si="0"/>
        <v>100067720.77607386</v>
      </c>
    </row>
    <row r="25" spans="1:18" s="9" customFormat="1" ht="11.4" x14ac:dyDescent="0.2">
      <c r="A25" s="9" t="s">
        <v>19</v>
      </c>
      <c r="B25" s="10">
        <v>666488.63776052883</v>
      </c>
      <c r="C25" s="10">
        <v>174034.95327159757</v>
      </c>
      <c r="D25" s="10">
        <v>18694083.826590151</v>
      </c>
      <c r="E25" s="10">
        <v>1706835.1093960879</v>
      </c>
      <c r="F25" s="10">
        <v>206511.85796219727</v>
      </c>
      <c r="G25" s="10">
        <v>9659156.9489646796</v>
      </c>
      <c r="H25" s="10">
        <v>258107.21883348344</v>
      </c>
      <c r="I25" s="10">
        <v>0</v>
      </c>
      <c r="J25" s="10">
        <v>81283.180274825689</v>
      </c>
      <c r="K25" s="10">
        <v>11433223.081403285</v>
      </c>
      <c r="L25" s="21">
        <v>3030853.1477181162</v>
      </c>
      <c r="M25" s="10">
        <v>579188.89241425053</v>
      </c>
      <c r="N25" s="10">
        <v>4000000</v>
      </c>
      <c r="O25" s="10">
        <v>0</v>
      </c>
      <c r="P25" s="10">
        <v>1713475.1178814096</v>
      </c>
      <c r="Q25" s="10">
        <v>0</v>
      </c>
      <c r="R25" s="10">
        <f t="shared" si="0"/>
        <v>52203241.972470611</v>
      </c>
    </row>
    <row r="26" spans="1:18" s="9" customFormat="1" ht="11.4" x14ac:dyDescent="0.2">
      <c r="A26" s="9" t="s">
        <v>20</v>
      </c>
      <c r="B26" s="10">
        <v>3747669.5237684073</v>
      </c>
      <c r="C26" s="10">
        <v>718564.51099589432</v>
      </c>
      <c r="D26" s="10">
        <v>189329046.06035662</v>
      </c>
      <c r="E26" s="10">
        <v>5352624.8978274101</v>
      </c>
      <c r="F26" s="10">
        <v>647619.97602460883</v>
      </c>
      <c r="G26" s="10">
        <v>7357256.2348290104</v>
      </c>
      <c r="H26" s="10">
        <v>253610.74048461826</v>
      </c>
      <c r="I26" s="10">
        <v>915496.36920000007</v>
      </c>
      <c r="J26" s="10">
        <v>0</v>
      </c>
      <c r="K26" s="10">
        <v>81836694.464101478</v>
      </c>
      <c r="L26" s="21">
        <v>21694231.993354876</v>
      </c>
      <c r="M26" s="10">
        <v>11373298.816855945</v>
      </c>
      <c r="N26" s="10">
        <v>4000000</v>
      </c>
      <c r="O26" s="10">
        <v>1380892.637472383</v>
      </c>
      <c r="P26" s="10">
        <v>7875800.9637268195</v>
      </c>
      <c r="Q26" s="10">
        <v>50130581.25781621</v>
      </c>
      <c r="R26" s="10">
        <f t="shared" si="0"/>
        <v>386613388.44681424</v>
      </c>
    </row>
    <row r="27" spans="1:18" s="9" customFormat="1" ht="11.4" x14ac:dyDescent="0.2">
      <c r="A27" s="9" t="s">
        <v>21</v>
      </c>
      <c r="B27" s="10">
        <v>4455757.8710996155</v>
      </c>
      <c r="C27" s="10">
        <v>880939.89722191147</v>
      </c>
      <c r="D27" s="10">
        <v>218702900.14439183</v>
      </c>
      <c r="E27" s="10">
        <v>9079640.9090341982</v>
      </c>
      <c r="F27" s="10">
        <v>1098555.7441560111</v>
      </c>
      <c r="G27" s="10">
        <v>4858860.6100595016</v>
      </c>
      <c r="H27" s="10">
        <v>205549.36732299282</v>
      </c>
      <c r="I27" s="10">
        <v>0</v>
      </c>
      <c r="J27" s="10">
        <v>44998.318694890833</v>
      </c>
      <c r="K27" s="10">
        <v>196334571.02733955</v>
      </c>
      <c r="L27" s="21">
        <v>52046673.8430041</v>
      </c>
      <c r="M27" s="10">
        <v>10143733.731614303</v>
      </c>
      <c r="N27" s="10">
        <v>4000000</v>
      </c>
      <c r="O27" s="10">
        <v>2417006.1111239325</v>
      </c>
      <c r="P27" s="10">
        <v>9008170.0240854956</v>
      </c>
      <c r="Q27" s="10">
        <v>71246916.535706654</v>
      </c>
      <c r="R27" s="10">
        <f t="shared" si="0"/>
        <v>584524274.13485503</v>
      </c>
    </row>
    <row r="28" spans="1:18" s="9" customFormat="1" ht="11.4" x14ac:dyDescent="0.2">
      <c r="A28" s="9" t="s">
        <v>22</v>
      </c>
      <c r="B28" s="10">
        <v>4672468.4373106584</v>
      </c>
      <c r="C28" s="10">
        <v>977406.10199068126</v>
      </c>
      <c r="D28" s="10">
        <v>133811416.35849124</v>
      </c>
      <c r="E28" s="10">
        <v>13281885.165240118</v>
      </c>
      <c r="F28" s="10">
        <v>1606989.900556219</v>
      </c>
      <c r="G28" s="10">
        <v>28599074.292654049</v>
      </c>
      <c r="H28" s="10">
        <v>614777.14809834864</v>
      </c>
      <c r="I28" s="10">
        <v>0</v>
      </c>
      <c r="J28" s="10">
        <v>484706.01412049198</v>
      </c>
      <c r="K28" s="10">
        <v>1637994.6647723308</v>
      </c>
      <c r="L28" s="21">
        <v>434218.89207865292</v>
      </c>
      <c r="M28" s="10">
        <v>11872834.46884256</v>
      </c>
      <c r="N28" s="10">
        <v>4000000</v>
      </c>
      <c r="O28" s="10">
        <v>681458.02733941155</v>
      </c>
      <c r="P28" s="10">
        <v>12718034.938855769</v>
      </c>
      <c r="Q28" s="10">
        <v>0</v>
      </c>
      <c r="R28" s="10">
        <f t="shared" si="0"/>
        <v>215393264.41035047</v>
      </c>
    </row>
    <row r="29" spans="1:18" s="9" customFormat="1" ht="11.4" x14ac:dyDescent="0.2">
      <c r="A29" s="9" t="s">
        <v>23</v>
      </c>
      <c r="B29" s="10">
        <v>2414762.0583699201</v>
      </c>
      <c r="C29" s="10">
        <v>458302.18853276991</v>
      </c>
      <c r="D29" s="10">
        <v>93637284.442646295</v>
      </c>
      <c r="E29" s="10">
        <v>5916297.0245119454</v>
      </c>
      <c r="F29" s="10">
        <v>715819.28685570171</v>
      </c>
      <c r="G29" s="10">
        <v>21360042.467001736</v>
      </c>
      <c r="H29" s="10">
        <v>448016.72240649286</v>
      </c>
      <c r="I29" s="10">
        <v>0</v>
      </c>
      <c r="J29" s="10">
        <v>2034843.0102368547</v>
      </c>
      <c r="K29" s="10">
        <v>25788997.932410032</v>
      </c>
      <c r="L29" s="21">
        <v>6836450.55174868</v>
      </c>
      <c r="M29" s="10">
        <v>7188752.0866813194</v>
      </c>
      <c r="N29" s="10">
        <v>4000000</v>
      </c>
      <c r="O29" s="10">
        <v>890441.03918510256</v>
      </c>
      <c r="P29" s="10">
        <v>7415855.875085813</v>
      </c>
      <c r="Q29" s="10">
        <v>0</v>
      </c>
      <c r="R29" s="10">
        <f t="shared" si="0"/>
        <v>179105864.68567267</v>
      </c>
    </row>
    <row r="30" spans="1:18" s="9" customFormat="1" ht="11.4" x14ac:dyDescent="0.2">
      <c r="A30" s="9" t="s">
        <v>24</v>
      </c>
      <c r="B30" s="10">
        <v>666488.63776052883</v>
      </c>
      <c r="C30" s="10">
        <v>174034.95327159757</v>
      </c>
      <c r="D30" s="10">
        <v>11543688.5740401</v>
      </c>
      <c r="E30" s="10">
        <v>2943780.7303345697</v>
      </c>
      <c r="F30" s="10">
        <v>356171.26968392526</v>
      </c>
      <c r="G30" s="10">
        <v>19395249.341219161</v>
      </c>
      <c r="H30" s="10">
        <v>435821.845714628</v>
      </c>
      <c r="I30" s="10">
        <v>365622.76379999996</v>
      </c>
      <c r="J30" s="10">
        <v>895663.29348695138</v>
      </c>
      <c r="K30" s="10">
        <v>0</v>
      </c>
      <c r="L30" s="21">
        <v>0</v>
      </c>
      <c r="M30" s="10">
        <v>958182.14944845182</v>
      </c>
      <c r="N30" s="10">
        <v>4000000</v>
      </c>
      <c r="O30" s="10">
        <v>0</v>
      </c>
      <c r="P30" s="10">
        <v>3771586.1033601942</v>
      </c>
      <c r="Q30" s="10">
        <v>0</v>
      </c>
      <c r="R30" s="10">
        <f t="shared" si="0"/>
        <v>45506289.662120111</v>
      </c>
    </row>
    <row r="31" spans="1:18" s="9" customFormat="1" ht="11.4" x14ac:dyDescent="0.2">
      <c r="A31" s="9" t="s">
        <v>25</v>
      </c>
      <c r="B31" s="10">
        <v>2589750.3911216878</v>
      </c>
      <c r="C31" s="10">
        <v>505089.3079072847</v>
      </c>
      <c r="D31" s="10">
        <v>67787304.961685166</v>
      </c>
      <c r="E31" s="10">
        <v>8793893.0634007342</v>
      </c>
      <c r="F31" s="10">
        <v>1063982.7978968141</v>
      </c>
      <c r="G31" s="10">
        <v>24219869.676281743</v>
      </c>
      <c r="H31" s="10">
        <v>504483.059446998</v>
      </c>
      <c r="I31" s="10">
        <v>0</v>
      </c>
      <c r="J31" s="10">
        <v>0</v>
      </c>
      <c r="K31" s="10">
        <v>22782521.039530486</v>
      </c>
      <c r="L31" s="21">
        <v>6039458.0504387431</v>
      </c>
      <c r="M31" s="10">
        <v>5417187.7816539435</v>
      </c>
      <c r="N31" s="10">
        <v>4000000</v>
      </c>
      <c r="O31" s="10">
        <v>1417603.5554601634</v>
      </c>
      <c r="P31" s="10">
        <v>7887601.8453190643</v>
      </c>
      <c r="Q31" s="10">
        <v>0</v>
      </c>
      <c r="R31" s="10">
        <f t="shared" si="0"/>
        <v>153008745.53014281</v>
      </c>
    </row>
    <row r="32" spans="1:18" s="9" customFormat="1" ht="11.4" x14ac:dyDescent="0.2">
      <c r="A32" s="9" t="s">
        <v>26</v>
      </c>
      <c r="B32" s="10">
        <v>666488.63776052883</v>
      </c>
      <c r="C32" s="10">
        <v>174034.95327159757</v>
      </c>
      <c r="D32" s="10">
        <v>7228659.5164550943</v>
      </c>
      <c r="E32" s="10">
        <v>1341294.8750646727</v>
      </c>
      <c r="F32" s="10">
        <v>162284.74279673363</v>
      </c>
      <c r="G32" s="10">
        <v>14745623.023082521</v>
      </c>
      <c r="H32" s="10">
        <v>219605.94222023227</v>
      </c>
      <c r="I32" s="10">
        <v>0</v>
      </c>
      <c r="J32" s="10">
        <v>2446142.1405840553</v>
      </c>
      <c r="K32" s="10">
        <v>0</v>
      </c>
      <c r="L32" s="21">
        <v>0</v>
      </c>
      <c r="M32" s="10">
        <v>518989.18834198097</v>
      </c>
      <c r="N32" s="10">
        <v>4000000</v>
      </c>
      <c r="O32" s="10">
        <v>0</v>
      </c>
      <c r="P32" s="10">
        <v>1418667.8999489548</v>
      </c>
      <c r="Q32" s="10">
        <v>0</v>
      </c>
      <c r="R32" s="10">
        <f t="shared" si="0"/>
        <v>32921790.919526372</v>
      </c>
    </row>
    <row r="33" spans="1:18" s="9" customFormat="1" ht="11.4" x14ac:dyDescent="0.2">
      <c r="A33" s="9" t="s">
        <v>54</v>
      </c>
      <c r="B33" s="10">
        <v>0</v>
      </c>
      <c r="C33" s="10">
        <v>0</v>
      </c>
      <c r="D33" s="10">
        <v>0</v>
      </c>
      <c r="E33" s="10">
        <v>13156.855499270983</v>
      </c>
      <c r="F33" s="10">
        <v>1591.8624236971248</v>
      </c>
      <c r="G33" s="10">
        <v>464705.49352529645</v>
      </c>
      <c r="H33" s="10">
        <v>24956.364099904316</v>
      </c>
      <c r="I33" s="10">
        <v>0</v>
      </c>
      <c r="J33" s="10">
        <v>0</v>
      </c>
      <c r="K33" s="10">
        <v>0</v>
      </c>
      <c r="L33" s="21">
        <v>0</v>
      </c>
      <c r="M33" s="10">
        <v>0</v>
      </c>
      <c r="N33" s="10">
        <v>1000000</v>
      </c>
      <c r="O33" s="10">
        <v>0</v>
      </c>
      <c r="P33" s="10">
        <v>0</v>
      </c>
      <c r="Q33" s="10">
        <v>0</v>
      </c>
      <c r="R33" s="10">
        <f t="shared" si="0"/>
        <v>1504410.5755481687</v>
      </c>
    </row>
    <row r="34" spans="1:18" s="9" customFormat="1" ht="11.4" x14ac:dyDescent="0.2">
      <c r="A34" s="9" t="s">
        <v>27</v>
      </c>
      <c r="B34" s="10">
        <v>666488.63776052883</v>
      </c>
      <c r="C34" s="10">
        <v>174034.95327159757</v>
      </c>
      <c r="D34" s="10">
        <v>16016060.446133867</v>
      </c>
      <c r="E34" s="10">
        <v>2015449.4265484344</v>
      </c>
      <c r="F34" s="10">
        <v>243851.44377105476</v>
      </c>
      <c r="G34" s="10">
        <v>10985696.757837608</v>
      </c>
      <c r="H34" s="10">
        <v>237394.28515779291</v>
      </c>
      <c r="I34" s="10">
        <v>0</v>
      </c>
      <c r="J34" s="10">
        <v>1465637.4223074079</v>
      </c>
      <c r="K34" s="10">
        <v>0</v>
      </c>
      <c r="L34" s="21">
        <v>0</v>
      </c>
      <c r="M34" s="10">
        <v>1503435.1639506437</v>
      </c>
      <c r="N34" s="10">
        <v>4000000</v>
      </c>
      <c r="O34" s="10">
        <v>0</v>
      </c>
      <c r="P34" s="10">
        <v>2537686.4969334919</v>
      </c>
      <c r="Q34" s="10">
        <v>0</v>
      </c>
      <c r="R34" s="10">
        <f t="shared" si="0"/>
        <v>39845735.033672422</v>
      </c>
    </row>
    <row r="35" spans="1:18" s="9" customFormat="1" ht="11.4" x14ac:dyDescent="0.2">
      <c r="A35" s="9" t="s">
        <v>28</v>
      </c>
      <c r="B35" s="10">
        <v>1839456.8382587186</v>
      </c>
      <c r="C35" s="10">
        <v>357761.18237772986</v>
      </c>
      <c r="D35" s="10">
        <v>63705408.066139042</v>
      </c>
      <c r="E35" s="10">
        <v>3604726.4741334515</v>
      </c>
      <c r="F35" s="10">
        <v>436139.82248244807</v>
      </c>
      <c r="G35" s="10">
        <v>9202924.2757246252</v>
      </c>
      <c r="H35" s="10">
        <v>154467.20578888245</v>
      </c>
      <c r="I35" s="10">
        <v>0</v>
      </c>
      <c r="J35" s="10">
        <v>254307.18652000412</v>
      </c>
      <c r="K35" s="10">
        <v>3654094.9685574174</v>
      </c>
      <c r="L35" s="21">
        <v>968670.26214140723</v>
      </c>
      <c r="M35" s="10">
        <v>5577651.9955970421</v>
      </c>
      <c r="N35" s="10">
        <v>4000000</v>
      </c>
      <c r="O35" s="10">
        <v>0</v>
      </c>
      <c r="P35" s="10">
        <v>4215738.9199966295</v>
      </c>
      <c r="Q35" s="10">
        <v>0</v>
      </c>
      <c r="R35" s="10">
        <f t="shared" si="0"/>
        <v>97971347.197717413</v>
      </c>
    </row>
    <row r="36" spans="1:18" s="9" customFormat="1" ht="11.4" x14ac:dyDescent="0.2">
      <c r="A36" s="9" t="s">
        <v>29</v>
      </c>
      <c r="B36" s="10">
        <v>666488.63776052883</v>
      </c>
      <c r="C36" s="10">
        <v>174034.95327159757</v>
      </c>
      <c r="D36" s="10">
        <v>11687925.870225197</v>
      </c>
      <c r="E36" s="10">
        <v>1400646.6010418558</v>
      </c>
      <c r="F36" s="10">
        <v>169465.77342900602</v>
      </c>
      <c r="G36" s="10">
        <v>5297451.1907828879</v>
      </c>
      <c r="H36" s="10">
        <v>214434.40610496729</v>
      </c>
      <c r="I36" s="10">
        <v>0</v>
      </c>
      <c r="J36" s="10">
        <v>0</v>
      </c>
      <c r="K36" s="10">
        <v>0</v>
      </c>
      <c r="L36" s="21">
        <v>0</v>
      </c>
      <c r="M36" s="10">
        <v>880354.49494425009</v>
      </c>
      <c r="N36" s="10">
        <v>4000000</v>
      </c>
      <c r="O36" s="10">
        <v>0</v>
      </c>
      <c r="P36" s="10">
        <v>1756171.6813413089</v>
      </c>
      <c r="Q36" s="10">
        <v>0</v>
      </c>
      <c r="R36" s="10">
        <f t="shared" si="0"/>
        <v>26246973.608901598</v>
      </c>
    </row>
    <row r="37" spans="1:18" s="9" customFormat="1" ht="11.4" x14ac:dyDescent="0.2">
      <c r="A37" s="9" t="s">
        <v>30</v>
      </c>
      <c r="B37" s="10">
        <v>6446608.6453773351</v>
      </c>
      <c r="C37" s="10">
        <v>1208304.8687368266</v>
      </c>
      <c r="D37" s="10">
        <v>465160472.69744027</v>
      </c>
      <c r="E37" s="10">
        <v>1755421.1814904264</v>
      </c>
      <c r="F37" s="10">
        <v>212390.34028544714</v>
      </c>
      <c r="G37" s="10">
        <v>5104315.0819858331</v>
      </c>
      <c r="H37" s="10">
        <v>212711.98137338206</v>
      </c>
      <c r="I37" s="10">
        <v>0</v>
      </c>
      <c r="J37" s="10">
        <v>0</v>
      </c>
      <c r="K37" s="10">
        <v>239268521.54687175</v>
      </c>
      <c r="L37" s="21">
        <v>63428109.705975808</v>
      </c>
      <c r="M37" s="10">
        <v>20005378.671782628</v>
      </c>
      <c r="N37" s="10">
        <v>4000000</v>
      </c>
      <c r="O37" s="10">
        <v>1968744.5635676717</v>
      </c>
      <c r="P37" s="10">
        <v>11309997.857360605</v>
      </c>
      <c r="Q37" s="10">
        <v>113553249.4236234</v>
      </c>
      <c r="R37" s="10">
        <f t="shared" si="0"/>
        <v>933634226.56587124</v>
      </c>
    </row>
    <row r="38" spans="1:18" s="9" customFormat="1" ht="11.4" x14ac:dyDescent="0.2">
      <c r="A38" s="9" t="s">
        <v>31</v>
      </c>
      <c r="B38" s="10">
        <v>666495.76124242379</v>
      </c>
      <c r="C38" s="10">
        <v>174034.95327159757</v>
      </c>
      <c r="D38" s="10">
        <v>35388745.595890179</v>
      </c>
      <c r="E38" s="10">
        <v>2773006.1202514954</v>
      </c>
      <c r="F38" s="10">
        <v>335509.06170209881</v>
      </c>
      <c r="G38" s="10">
        <v>15083819.379038794</v>
      </c>
      <c r="H38" s="10">
        <v>253880.91580262489</v>
      </c>
      <c r="I38" s="10">
        <v>0</v>
      </c>
      <c r="J38" s="10">
        <v>1012994.2853915629</v>
      </c>
      <c r="K38" s="10">
        <v>11624498.542267637</v>
      </c>
      <c r="L38" s="21">
        <v>3081558.6017679661</v>
      </c>
      <c r="M38" s="10">
        <v>2024709.3731484208</v>
      </c>
      <c r="N38" s="10">
        <v>4000000</v>
      </c>
      <c r="O38" s="10">
        <v>0</v>
      </c>
      <c r="P38" s="10">
        <v>2683736.7280957545</v>
      </c>
      <c r="Q38" s="10">
        <v>0</v>
      </c>
      <c r="R38" s="10">
        <f t="shared" si="0"/>
        <v>79102989.317870587</v>
      </c>
    </row>
    <row r="39" spans="1:18" s="9" customFormat="1" ht="11.4" x14ac:dyDescent="0.2">
      <c r="A39" s="9" t="s">
        <v>32</v>
      </c>
      <c r="B39" s="10">
        <v>12173779.812068276</v>
      </c>
      <c r="C39" s="10">
        <v>2386561.7320782891</v>
      </c>
      <c r="D39" s="10">
        <v>870555421.49223769</v>
      </c>
      <c r="E39" s="10">
        <v>31049595.181399446</v>
      </c>
      <c r="F39" s="10">
        <v>3756724.6856983267</v>
      </c>
      <c r="G39" s="10">
        <v>27836823.005557995</v>
      </c>
      <c r="H39" s="10">
        <v>620329.97388775821</v>
      </c>
      <c r="I39" s="10">
        <v>287891.94</v>
      </c>
      <c r="J39" s="10">
        <v>529331.29105172702</v>
      </c>
      <c r="K39" s="10">
        <v>975735547.62115669</v>
      </c>
      <c r="L39" s="21">
        <v>258659437.01309395</v>
      </c>
      <c r="M39" s="10">
        <v>39399065.124247678</v>
      </c>
      <c r="N39" s="10">
        <v>4000000</v>
      </c>
      <c r="O39" s="10">
        <v>5493941.70241562</v>
      </c>
      <c r="P39" s="10">
        <v>24667763.743056886</v>
      </c>
      <c r="Q39" s="10">
        <v>89742863.343429476</v>
      </c>
      <c r="R39" s="10">
        <f t="shared" si="0"/>
        <v>2346895077.6613793</v>
      </c>
    </row>
    <row r="40" spans="1:18" s="9" customFormat="1" ht="11.4" x14ac:dyDescent="0.2">
      <c r="A40" s="9" t="s">
        <v>33</v>
      </c>
      <c r="B40" s="10">
        <v>3279671.0102277752</v>
      </c>
      <c r="C40" s="10">
        <v>779641.34482089151</v>
      </c>
      <c r="D40" s="10">
        <v>103480880.32505716</v>
      </c>
      <c r="E40" s="10">
        <v>11763797.138315946</v>
      </c>
      <c r="F40" s="10">
        <v>1423314.7597857665</v>
      </c>
      <c r="G40" s="10">
        <v>35776064.296413288</v>
      </c>
      <c r="H40" s="10">
        <v>763823.66225011146</v>
      </c>
      <c r="I40" s="10">
        <v>2087216.5649999999</v>
      </c>
      <c r="J40" s="10">
        <v>780675.3531948668</v>
      </c>
      <c r="K40" s="10">
        <v>3541262.5476197293</v>
      </c>
      <c r="L40" s="21">
        <v>938759.17683044903</v>
      </c>
      <c r="M40" s="10">
        <v>9004173.2602286469</v>
      </c>
      <c r="N40" s="10">
        <v>4000000</v>
      </c>
      <c r="O40" s="10">
        <v>898865.5700818717</v>
      </c>
      <c r="P40" s="10">
        <v>14068146.018195413</v>
      </c>
      <c r="Q40" s="10">
        <v>0</v>
      </c>
      <c r="R40" s="10">
        <f t="shared" si="0"/>
        <v>192586291.0280219</v>
      </c>
    </row>
    <row r="41" spans="1:18" s="9" customFormat="1" ht="11.4" x14ac:dyDescent="0.2">
      <c r="A41" s="9" t="s">
        <v>34</v>
      </c>
      <c r="B41" s="10">
        <v>666488.63776052883</v>
      </c>
      <c r="C41" s="10">
        <v>174034.95327159757</v>
      </c>
      <c r="D41" s="10">
        <v>6784399.8045308562</v>
      </c>
      <c r="E41" s="10">
        <v>930861.21558516764</v>
      </c>
      <c r="F41" s="10">
        <v>112625.92272516506</v>
      </c>
      <c r="G41" s="10">
        <v>7416983.8597642705</v>
      </c>
      <c r="H41" s="10">
        <v>170328.55181040661</v>
      </c>
      <c r="I41" s="10">
        <v>0</v>
      </c>
      <c r="J41" s="10">
        <v>1004705.0229242422</v>
      </c>
      <c r="K41" s="10">
        <v>0</v>
      </c>
      <c r="L41" s="21">
        <v>0</v>
      </c>
      <c r="M41" s="10">
        <v>579378.44909719727</v>
      </c>
      <c r="N41" s="10">
        <v>4000000</v>
      </c>
      <c r="O41" s="10">
        <v>0</v>
      </c>
      <c r="P41" s="10">
        <v>1039268.124612486</v>
      </c>
      <c r="Q41" s="10">
        <v>0</v>
      </c>
      <c r="R41" s="10">
        <f t="shared" si="0"/>
        <v>22879074.542081915</v>
      </c>
    </row>
    <row r="42" spans="1:18" s="9" customFormat="1" ht="11.4" x14ac:dyDescent="0.2">
      <c r="A42" s="9" t="s">
        <v>35</v>
      </c>
      <c r="B42" s="10">
        <v>5403011.4242714271</v>
      </c>
      <c r="C42" s="10">
        <v>1122602.4658034788</v>
      </c>
      <c r="D42" s="10">
        <v>147861316.61236814</v>
      </c>
      <c r="E42" s="10">
        <v>15441402.904995238</v>
      </c>
      <c r="F42" s="10">
        <v>1868272.3280643728</v>
      </c>
      <c r="G42" s="10">
        <v>31300534.850867756</v>
      </c>
      <c r="H42" s="10">
        <v>718028.41310791357</v>
      </c>
      <c r="I42" s="10">
        <v>1387639.1507999999</v>
      </c>
      <c r="J42" s="10">
        <v>0</v>
      </c>
      <c r="K42" s="10">
        <v>37203795.770555973</v>
      </c>
      <c r="L42" s="21">
        <v>9862418.5264212266</v>
      </c>
      <c r="M42" s="10">
        <v>12371131.650644347</v>
      </c>
      <c r="N42" s="10">
        <v>4000000</v>
      </c>
      <c r="O42" s="10">
        <v>1208720.7272251367</v>
      </c>
      <c r="P42" s="10">
        <v>14912602.21061982</v>
      </c>
      <c r="Q42" s="10">
        <v>0</v>
      </c>
      <c r="R42" s="10">
        <f t="shared" si="0"/>
        <v>284661477.03574479</v>
      </c>
    </row>
    <row r="43" spans="1:18" s="9" customFormat="1" ht="11.4" x14ac:dyDescent="0.2">
      <c r="A43" s="9" t="s">
        <v>36</v>
      </c>
      <c r="B43" s="10">
        <v>980084.25652969209</v>
      </c>
      <c r="C43" s="10">
        <v>255903.10897748618</v>
      </c>
      <c r="D43" s="10">
        <v>25289904.378154404</v>
      </c>
      <c r="E43" s="10">
        <v>4417815.02172885</v>
      </c>
      <c r="F43" s="10">
        <v>534516.30051911145</v>
      </c>
      <c r="G43" s="10">
        <v>20181243.975608096</v>
      </c>
      <c r="H43" s="10">
        <v>418470.34962928103</v>
      </c>
      <c r="I43" s="10">
        <v>0</v>
      </c>
      <c r="J43" s="10">
        <v>9023258.9424372241</v>
      </c>
      <c r="K43" s="10">
        <v>462184.98638306017</v>
      </c>
      <c r="L43" s="21">
        <v>122521.49397682551</v>
      </c>
      <c r="M43" s="10">
        <v>2252747.2714602295</v>
      </c>
      <c r="N43" s="10">
        <v>4000000</v>
      </c>
      <c r="O43" s="10">
        <v>511599.44773841329</v>
      </c>
      <c r="P43" s="10">
        <v>5178003.4279280743</v>
      </c>
      <c r="Q43" s="10">
        <v>0</v>
      </c>
      <c r="R43" s="10">
        <f t="shared" si="0"/>
        <v>73628252.961070746</v>
      </c>
    </row>
    <row r="44" spans="1:18" s="9" customFormat="1" ht="11.4" x14ac:dyDescent="0.2">
      <c r="A44" s="9" t="s">
        <v>37</v>
      </c>
      <c r="B44" s="10">
        <v>1736539.6212318745</v>
      </c>
      <c r="C44" s="10">
        <v>356594.29535322054</v>
      </c>
      <c r="D44" s="10">
        <v>78825600.43683964</v>
      </c>
      <c r="E44" s="10">
        <v>5862967.5189062068</v>
      </c>
      <c r="F44" s="10">
        <v>709366.89129258075</v>
      </c>
      <c r="G44" s="10">
        <v>17026283.654454298</v>
      </c>
      <c r="H44" s="10">
        <v>327737.41063595522</v>
      </c>
      <c r="I44" s="10">
        <v>0</v>
      </c>
      <c r="J44" s="10">
        <v>1026014.5658113337</v>
      </c>
      <c r="K44" s="10">
        <v>34342866.246602103</v>
      </c>
      <c r="L44" s="21">
        <v>9104010.1939301658</v>
      </c>
      <c r="M44" s="10">
        <v>5688993.5296654059</v>
      </c>
      <c r="N44" s="10">
        <v>4000000</v>
      </c>
      <c r="O44" s="10">
        <v>1644628.7248263946</v>
      </c>
      <c r="P44" s="10">
        <v>5660460.4167812765</v>
      </c>
      <c r="Q44" s="10">
        <v>0</v>
      </c>
      <c r="R44" s="10">
        <f t="shared" si="0"/>
        <v>166312063.50633049</v>
      </c>
    </row>
    <row r="45" spans="1:18" s="9" customFormat="1" ht="11.4" x14ac:dyDescent="0.2">
      <c r="A45" s="9" t="s">
        <v>38</v>
      </c>
      <c r="B45" s="10">
        <v>6489825.3853381919</v>
      </c>
      <c r="C45" s="10">
        <v>1337574.1549850241</v>
      </c>
      <c r="D45" s="10">
        <v>262900389.07974678</v>
      </c>
      <c r="E45" s="10">
        <v>19976899.037141465</v>
      </c>
      <c r="F45" s="10">
        <v>2417026.9956205585</v>
      </c>
      <c r="G45" s="10">
        <v>29360770.322820302</v>
      </c>
      <c r="H45" s="10">
        <v>675869.49542891525</v>
      </c>
      <c r="I45" s="10">
        <v>6892133.0436000004</v>
      </c>
      <c r="J45" s="10">
        <v>0</v>
      </c>
      <c r="K45" s="10">
        <v>236454910.3078281</v>
      </c>
      <c r="L45" s="21">
        <v>62682244.50322295</v>
      </c>
      <c r="M45" s="10">
        <v>16628353.003133478</v>
      </c>
      <c r="N45" s="10">
        <v>4000000</v>
      </c>
      <c r="O45" s="10">
        <v>2896703.4541864507</v>
      </c>
      <c r="P45" s="10">
        <v>16275466.54852487</v>
      </c>
      <c r="Q45" s="10">
        <v>0</v>
      </c>
      <c r="R45" s="10">
        <f t="shared" si="0"/>
        <v>668988165.33157706</v>
      </c>
    </row>
    <row r="46" spans="1:18" s="9" customFormat="1" ht="11.4" x14ac:dyDescent="0.2">
      <c r="A46" s="9" t="s">
        <v>39</v>
      </c>
      <c r="B46" s="10">
        <v>2463228.804487424</v>
      </c>
      <c r="C46" s="10">
        <v>503586.17667184043</v>
      </c>
      <c r="D46" s="10">
        <v>66408028.310140111</v>
      </c>
      <c r="E46" s="10">
        <v>7142159.5606979392</v>
      </c>
      <c r="F46" s="10">
        <v>864137.74395821127</v>
      </c>
      <c r="G46" s="10">
        <v>3026962.5134588405</v>
      </c>
      <c r="H46" s="10">
        <v>161542.45046882896</v>
      </c>
      <c r="I46" s="10">
        <v>0</v>
      </c>
      <c r="J46" s="10">
        <v>0</v>
      </c>
      <c r="K46" s="10">
        <v>9240959.9819872901</v>
      </c>
      <c r="L46" s="21">
        <v>2449702.3474541004</v>
      </c>
      <c r="M46" s="10">
        <v>5165829.7167629935</v>
      </c>
      <c r="N46" s="10">
        <v>1000000</v>
      </c>
      <c r="O46" s="10">
        <v>643501.1895390061</v>
      </c>
      <c r="P46" s="10">
        <v>0</v>
      </c>
      <c r="Q46" s="10">
        <v>0</v>
      </c>
      <c r="R46" s="10">
        <f t="shared" si="0"/>
        <v>99069638.795626566</v>
      </c>
    </row>
    <row r="47" spans="1:18" s="9" customFormat="1" ht="11.4" x14ac:dyDescent="0.2">
      <c r="A47" s="9" t="s">
        <v>40</v>
      </c>
      <c r="B47" s="10">
        <v>798190.42042886897</v>
      </c>
      <c r="C47" s="10">
        <v>174034.95327159757</v>
      </c>
      <c r="D47" s="10">
        <v>27278251.669971883</v>
      </c>
      <c r="E47" s="10">
        <v>1796022.9315517317</v>
      </c>
      <c r="F47" s="10">
        <v>217302.79070055697</v>
      </c>
      <c r="G47" s="10">
        <v>736700.72158736037</v>
      </c>
      <c r="H47" s="10">
        <v>124197.98085098676</v>
      </c>
      <c r="I47" s="10">
        <v>0</v>
      </c>
      <c r="J47" s="10">
        <v>0</v>
      </c>
      <c r="K47" s="10">
        <v>8004150.1383284982</v>
      </c>
      <c r="L47" s="21">
        <v>2121834.1599240541</v>
      </c>
      <c r="M47" s="10">
        <v>1479348.945123008</v>
      </c>
      <c r="N47" s="10">
        <v>4000000</v>
      </c>
      <c r="O47" s="10">
        <v>0</v>
      </c>
      <c r="P47" s="10">
        <v>1345566.8806391356</v>
      </c>
      <c r="Q47" s="10">
        <v>12772083.187498117</v>
      </c>
      <c r="R47" s="10">
        <f t="shared" si="0"/>
        <v>60847684.7798758</v>
      </c>
    </row>
    <row r="48" spans="1:18" s="9" customFormat="1" ht="11.4" x14ac:dyDescent="0.2">
      <c r="A48" s="9" t="s">
        <v>41</v>
      </c>
      <c r="B48" s="10">
        <v>1489387.5674905488</v>
      </c>
      <c r="C48" s="10">
        <v>384404.21675169008</v>
      </c>
      <c r="D48" s="10">
        <v>36199584.775892138</v>
      </c>
      <c r="E48" s="10">
        <v>6506894.8411795823</v>
      </c>
      <c r="F48" s="10">
        <v>787276.36654490768</v>
      </c>
      <c r="G48" s="10">
        <v>17143137.585959099</v>
      </c>
      <c r="H48" s="10">
        <v>420226.86972494138</v>
      </c>
      <c r="I48" s="10">
        <v>287891.94</v>
      </c>
      <c r="J48" s="10">
        <v>524211.01212850551</v>
      </c>
      <c r="K48" s="10">
        <v>0</v>
      </c>
      <c r="L48" s="21">
        <v>0</v>
      </c>
      <c r="M48" s="10">
        <v>3226475.5813063919</v>
      </c>
      <c r="N48" s="10">
        <v>4000000</v>
      </c>
      <c r="O48" s="10">
        <v>0</v>
      </c>
      <c r="P48" s="10">
        <v>6953176.8200662155</v>
      </c>
      <c r="Q48" s="10">
        <v>0</v>
      </c>
      <c r="R48" s="10">
        <f t="shared" si="0"/>
        <v>77922667.57704401</v>
      </c>
    </row>
    <row r="49" spans="1:18" s="9" customFormat="1" ht="11.4" x14ac:dyDescent="0.2">
      <c r="A49" s="9" t="s">
        <v>42</v>
      </c>
      <c r="B49" s="10">
        <v>666488.63776052883</v>
      </c>
      <c r="C49" s="10">
        <v>174034.95327159757</v>
      </c>
      <c r="D49" s="10">
        <v>5489724.6529413909</v>
      </c>
      <c r="E49" s="10">
        <v>1057852.2943017164</v>
      </c>
      <c r="F49" s="10">
        <v>127990.71307076387</v>
      </c>
      <c r="G49" s="10">
        <v>9206320.1464623455</v>
      </c>
      <c r="H49" s="10">
        <v>195756.69168396265</v>
      </c>
      <c r="I49" s="10">
        <v>0</v>
      </c>
      <c r="J49" s="10">
        <v>3327264.2910763319</v>
      </c>
      <c r="K49" s="10">
        <v>0</v>
      </c>
      <c r="L49" s="21">
        <v>0</v>
      </c>
      <c r="M49" s="10">
        <v>508594.22412205493</v>
      </c>
      <c r="N49" s="10">
        <v>4000000</v>
      </c>
      <c r="O49" s="10">
        <v>0</v>
      </c>
      <c r="P49" s="10">
        <v>1178309.4341106173</v>
      </c>
      <c r="Q49" s="10">
        <v>0</v>
      </c>
      <c r="R49" s="10">
        <f t="shared" si="0"/>
        <v>25932336.038801312</v>
      </c>
    </row>
    <row r="50" spans="1:18" s="9" customFormat="1" ht="11.4" x14ac:dyDescent="0.2">
      <c r="A50" s="9" t="s">
        <v>43</v>
      </c>
      <c r="B50" s="10">
        <v>2190866.748319536</v>
      </c>
      <c r="C50" s="10">
        <v>514126.70171897364</v>
      </c>
      <c r="D50" s="10">
        <v>70981995.8356563</v>
      </c>
      <c r="E50" s="10">
        <v>8734887.9631377924</v>
      </c>
      <c r="F50" s="10">
        <v>1056843.7058911093</v>
      </c>
      <c r="G50" s="10">
        <v>24912156.56652648</v>
      </c>
      <c r="H50" s="10">
        <v>549617.40648734523</v>
      </c>
      <c r="I50" s="10">
        <v>1597800.267</v>
      </c>
      <c r="J50" s="10">
        <v>0</v>
      </c>
      <c r="K50" s="10">
        <v>5437810.6663615266</v>
      </c>
      <c r="L50" s="21">
        <v>1441518.8686804515</v>
      </c>
      <c r="M50" s="10">
        <v>5070318.820510217</v>
      </c>
      <c r="N50" s="10">
        <v>4000000</v>
      </c>
      <c r="O50" s="10">
        <v>678031.74785469321</v>
      </c>
      <c r="P50" s="10">
        <v>9044596.653126603</v>
      </c>
      <c r="Q50" s="10">
        <v>0</v>
      </c>
      <c r="R50" s="10">
        <f t="shared" si="0"/>
        <v>136210571.95127103</v>
      </c>
    </row>
    <row r="51" spans="1:18" s="9" customFormat="1" ht="11.4" x14ac:dyDescent="0.2">
      <c r="A51" s="9" t="s">
        <v>44</v>
      </c>
      <c r="B51" s="10">
        <v>14093199.159295248</v>
      </c>
      <c r="C51" s="10">
        <v>2823078.4854108817</v>
      </c>
      <c r="D51" s="10">
        <v>441820657.49068195</v>
      </c>
      <c r="E51" s="10">
        <v>29036806.346876808</v>
      </c>
      <c r="F51" s="10">
        <v>3513195.1498839939</v>
      </c>
      <c r="G51" s="10">
        <v>54813552.069761731</v>
      </c>
      <c r="H51" s="10">
        <v>1043915.5560135001</v>
      </c>
      <c r="I51" s="10">
        <v>0</v>
      </c>
      <c r="J51" s="10">
        <v>0</v>
      </c>
      <c r="K51" s="10">
        <v>64402234.740097977</v>
      </c>
      <c r="L51" s="21">
        <v>17072500.649823762</v>
      </c>
      <c r="M51" s="10">
        <v>35905202.812604718</v>
      </c>
      <c r="N51" s="10">
        <v>4000000</v>
      </c>
      <c r="O51" s="10">
        <v>2846782.8717525359</v>
      </c>
      <c r="P51" s="10">
        <v>39919402.131101072</v>
      </c>
      <c r="Q51" s="10">
        <v>0</v>
      </c>
      <c r="R51" s="10">
        <f t="shared" si="0"/>
        <v>711290527.46330404</v>
      </c>
    </row>
    <row r="52" spans="1:18" s="9" customFormat="1" ht="11.4" x14ac:dyDescent="0.2">
      <c r="A52" s="9" t="s">
        <v>45</v>
      </c>
      <c r="B52" s="10">
        <v>1534256.9552510548</v>
      </c>
      <c r="C52" s="10">
        <v>334253.3262393247</v>
      </c>
      <c r="D52" s="10">
        <v>71987124.372618228</v>
      </c>
      <c r="E52" s="10">
        <v>2867073.6488120519</v>
      </c>
      <c r="F52" s="10">
        <v>346890.39548766043</v>
      </c>
      <c r="G52" s="10">
        <v>9154811.6962526161</v>
      </c>
      <c r="H52" s="10">
        <v>188123.43984017809</v>
      </c>
      <c r="I52" s="10">
        <v>0</v>
      </c>
      <c r="J52" s="10">
        <v>186713.01705063335</v>
      </c>
      <c r="K52" s="10">
        <v>30488067.411419816</v>
      </c>
      <c r="L52" s="21">
        <v>8082134.6794013213</v>
      </c>
      <c r="M52" s="10">
        <v>4178885.472995508</v>
      </c>
      <c r="N52" s="10">
        <v>4000000</v>
      </c>
      <c r="O52" s="10">
        <v>1143009.3862303377</v>
      </c>
      <c r="P52" s="10">
        <v>4427520.3480568556</v>
      </c>
      <c r="Q52" s="10">
        <v>0</v>
      </c>
      <c r="R52" s="10">
        <f t="shared" si="0"/>
        <v>138918864.14965561</v>
      </c>
    </row>
    <row r="53" spans="1:18" s="9" customFormat="1" ht="11.4" x14ac:dyDescent="0.2">
      <c r="A53" s="9" t="s">
        <v>46</v>
      </c>
      <c r="B53" s="10">
        <v>666488.63776052883</v>
      </c>
      <c r="C53" s="10">
        <v>174034.95327159757</v>
      </c>
      <c r="D53" s="10">
        <v>3748372.7529278006</v>
      </c>
      <c r="E53" s="10">
        <v>737806.96533768938</v>
      </c>
      <c r="F53" s="10">
        <v>89268.076564962859</v>
      </c>
      <c r="G53" s="10">
        <v>5384506.661879003</v>
      </c>
      <c r="H53" s="10">
        <v>187599.37582896848</v>
      </c>
      <c r="I53" s="10">
        <v>0</v>
      </c>
      <c r="J53" s="10">
        <v>0</v>
      </c>
      <c r="K53" s="10">
        <v>0</v>
      </c>
      <c r="L53" s="21">
        <v>0</v>
      </c>
      <c r="M53" s="10">
        <v>200305.46358960282</v>
      </c>
      <c r="N53" s="10">
        <v>4000000</v>
      </c>
      <c r="O53" s="10">
        <v>0</v>
      </c>
      <c r="P53" s="10">
        <v>787721.73559470545</v>
      </c>
      <c r="Q53" s="10">
        <v>0</v>
      </c>
      <c r="R53" s="10">
        <f t="shared" si="0"/>
        <v>15976104.622754859</v>
      </c>
    </row>
    <row r="54" spans="1:18" s="9" customFormat="1" ht="11.4" x14ac:dyDescent="0.2">
      <c r="A54" s="9" t="s">
        <v>47</v>
      </c>
      <c r="B54" s="10">
        <v>0</v>
      </c>
      <c r="C54" s="10">
        <v>0</v>
      </c>
      <c r="D54" s="10">
        <v>2069777.5839655746</v>
      </c>
      <c r="E54" s="10">
        <v>214956.10681097256</v>
      </c>
      <c r="F54" s="10">
        <v>26007.775885018491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21">
        <v>0</v>
      </c>
      <c r="M54" s="10">
        <v>145093.9576985208</v>
      </c>
      <c r="N54" s="10">
        <v>1000000</v>
      </c>
      <c r="O54" s="10">
        <v>0</v>
      </c>
      <c r="P54" s="10">
        <v>0</v>
      </c>
      <c r="Q54" s="10">
        <v>0</v>
      </c>
      <c r="R54" s="10">
        <f t="shared" si="0"/>
        <v>3455835.4243600867</v>
      </c>
    </row>
    <row r="55" spans="1:18" s="9" customFormat="1" ht="11.4" x14ac:dyDescent="0.2">
      <c r="A55" s="9" t="s">
        <v>48</v>
      </c>
      <c r="B55" s="10">
        <v>4100905.8945871135</v>
      </c>
      <c r="C55" s="10">
        <v>831973.1711045776</v>
      </c>
      <c r="D55" s="10">
        <v>190934765.90874591</v>
      </c>
      <c r="E55" s="10">
        <v>7278065.8054947108</v>
      </c>
      <c r="F55" s="10">
        <v>880581.19005745219</v>
      </c>
      <c r="G55" s="10">
        <v>19770500.091800265</v>
      </c>
      <c r="H55" s="10">
        <v>476798.68929805426</v>
      </c>
      <c r="I55" s="10">
        <v>1655378.655</v>
      </c>
      <c r="J55" s="10">
        <v>0</v>
      </c>
      <c r="K55" s="10">
        <v>4173644.8379889359</v>
      </c>
      <c r="L55" s="21">
        <v>1106398.6045546385</v>
      </c>
      <c r="M55" s="10">
        <v>11782236.136102734</v>
      </c>
      <c r="N55" s="10">
        <v>4000000</v>
      </c>
      <c r="O55" s="10">
        <v>569090.26809815958</v>
      </c>
      <c r="P55" s="10">
        <v>11246079.757076208</v>
      </c>
      <c r="Q55" s="10">
        <v>0</v>
      </c>
      <c r="R55" s="10">
        <f t="shared" si="0"/>
        <v>258806419.0099088</v>
      </c>
    </row>
    <row r="56" spans="1:18" s="9" customFormat="1" ht="11.4" x14ac:dyDescent="0.2">
      <c r="A56" s="9" t="s">
        <v>49</v>
      </c>
      <c r="B56" s="10">
        <v>3727461.6303285449</v>
      </c>
      <c r="C56" s="10">
        <v>751135.01248752128</v>
      </c>
      <c r="D56" s="10">
        <v>218570194.48917732</v>
      </c>
      <c r="E56" s="10">
        <v>9000625.7842918281</v>
      </c>
      <c r="F56" s="10">
        <v>1088995.6172709749</v>
      </c>
      <c r="G56" s="10">
        <v>17237407.48151356</v>
      </c>
      <c r="H56" s="10">
        <v>365087.66428877448</v>
      </c>
      <c r="I56" s="10">
        <v>0</v>
      </c>
      <c r="J56" s="10">
        <v>2563718.9158580322</v>
      </c>
      <c r="K56" s="10">
        <v>92803941.756805629</v>
      </c>
      <c r="L56" s="21">
        <v>24601558.964651555</v>
      </c>
      <c r="M56" s="10">
        <v>15818782.583670327</v>
      </c>
      <c r="N56" s="10">
        <v>4000000</v>
      </c>
      <c r="O56" s="10">
        <v>1410406.7291740805</v>
      </c>
      <c r="P56" s="10">
        <v>10381759.702068737</v>
      </c>
      <c r="Q56" s="10">
        <v>0</v>
      </c>
      <c r="R56" s="10">
        <f>SUM(B56:Q56)</f>
        <v>402321076.3315869</v>
      </c>
    </row>
    <row r="57" spans="1:18" s="9" customFormat="1" ht="11.4" x14ac:dyDescent="0.2">
      <c r="A57" s="9" t="s">
        <v>50</v>
      </c>
      <c r="B57" s="10">
        <v>666488.63776052883</v>
      </c>
      <c r="C57" s="10">
        <v>174034.95327159757</v>
      </c>
      <c r="D57" s="10">
        <v>13690579.333052604</v>
      </c>
      <c r="E57" s="10">
        <v>3104481.9082352398</v>
      </c>
      <c r="F57" s="10">
        <v>375614.68202193553</v>
      </c>
      <c r="G57" s="10">
        <v>10658985.739789544</v>
      </c>
      <c r="H57" s="10">
        <v>297304.10175844753</v>
      </c>
      <c r="I57" s="10">
        <v>2723457.7524000001</v>
      </c>
      <c r="J57" s="10">
        <v>0</v>
      </c>
      <c r="K57" s="10">
        <v>1019626.0309651056</v>
      </c>
      <c r="L57" s="21">
        <v>270294.30904319999</v>
      </c>
      <c r="M57" s="10">
        <v>1022084.1761991044</v>
      </c>
      <c r="N57" s="10">
        <v>4000000</v>
      </c>
      <c r="O57" s="10">
        <v>526801.85527666949</v>
      </c>
      <c r="P57" s="10">
        <v>2215336.2505080714</v>
      </c>
      <c r="Q57" s="10">
        <v>0</v>
      </c>
      <c r="R57" s="10">
        <f t="shared" si="0"/>
        <v>40745089.730282038</v>
      </c>
    </row>
    <row r="58" spans="1:18" s="9" customFormat="1" ht="11.4" x14ac:dyDescent="0.2">
      <c r="A58" s="9" t="s">
        <v>51</v>
      </c>
      <c r="B58" s="10">
        <v>2153357.3420529901</v>
      </c>
      <c r="C58" s="10">
        <v>472805.87657202914</v>
      </c>
      <c r="D58" s="10">
        <v>69503960.69498381</v>
      </c>
      <c r="E58" s="10">
        <v>7124240.9930740232</v>
      </c>
      <c r="F58" s="10">
        <v>861969.75674511411</v>
      </c>
      <c r="G58" s="10">
        <v>21469093.487921968</v>
      </c>
      <c r="H58" s="10">
        <v>491505.20707297738</v>
      </c>
      <c r="I58" s="10">
        <v>0</v>
      </c>
      <c r="J58" s="10">
        <v>2800982.2109623123</v>
      </c>
      <c r="K58" s="10">
        <v>1870625.5109037545</v>
      </c>
      <c r="L58" s="21">
        <v>495887.21300514974</v>
      </c>
      <c r="M58" s="10">
        <v>6043044.4384563947</v>
      </c>
      <c r="N58" s="10">
        <v>4000000</v>
      </c>
      <c r="O58" s="10">
        <v>649034.96788806235</v>
      </c>
      <c r="P58" s="10">
        <v>7478202.9114009533</v>
      </c>
      <c r="Q58" s="10">
        <v>0</v>
      </c>
      <c r="R58" s="10">
        <f t="shared" si="0"/>
        <v>125414710.61103956</v>
      </c>
    </row>
    <row r="59" spans="1:18" s="9" customFormat="1" ht="11.4" x14ac:dyDescent="0.2">
      <c r="A59" s="9" t="s">
        <v>52</v>
      </c>
      <c r="B59" s="10">
        <v>666490.06245690782</v>
      </c>
      <c r="C59" s="10">
        <v>174034.95327159757</v>
      </c>
      <c r="D59" s="10">
        <v>2983971.1159213735</v>
      </c>
      <c r="E59" s="10">
        <v>678327.98237238452</v>
      </c>
      <c r="F59" s="10">
        <v>82071.648969673348</v>
      </c>
      <c r="G59" s="10">
        <v>9317147.5286666695</v>
      </c>
      <c r="H59" s="10">
        <v>173670.35412411756</v>
      </c>
      <c r="I59" s="10">
        <v>0</v>
      </c>
      <c r="J59" s="10">
        <v>190715.4183142042</v>
      </c>
      <c r="K59" s="10">
        <v>0</v>
      </c>
      <c r="L59" s="21">
        <v>0</v>
      </c>
      <c r="M59" s="10">
        <v>278274.03141544847</v>
      </c>
      <c r="N59" s="10">
        <v>4000000</v>
      </c>
      <c r="O59" s="10">
        <v>0</v>
      </c>
      <c r="P59" s="10">
        <v>744751.63228236453</v>
      </c>
      <c r="Q59" s="10">
        <v>0</v>
      </c>
      <c r="R59" s="10">
        <f t="shared" si="0"/>
        <v>19289454.72779474</v>
      </c>
    </row>
    <row r="60" spans="1:18" s="14" customFormat="1" ht="12" thickBot="1" x14ac:dyDescent="0.25">
      <c r="A60" s="11" t="s">
        <v>143</v>
      </c>
      <c r="B60" s="12">
        <f t="shared" ref="B60:Q60" si="1">SUM(B3:B59)</f>
        <v>166622320.430823</v>
      </c>
      <c r="C60" s="12">
        <f t="shared" si="1"/>
        <v>34806984.009176992</v>
      </c>
      <c r="D60" s="12">
        <f t="shared" si="1"/>
        <v>6890457071.4274998</v>
      </c>
      <c r="E60" s="12">
        <f t="shared" si="1"/>
        <v>404988465</v>
      </c>
      <c r="F60" s="12">
        <f t="shared" si="1"/>
        <v>48999999.999999978</v>
      </c>
      <c r="G60" s="12">
        <f t="shared" si="1"/>
        <v>856013856.89599979</v>
      </c>
      <c r="H60" s="12">
        <f t="shared" si="1"/>
        <v>19177649.824000005</v>
      </c>
      <c r="I60" s="12">
        <f t="shared" si="1"/>
        <v>28789194.000000004</v>
      </c>
      <c r="J60" s="12">
        <f t="shared" si="1"/>
        <v>38385592</v>
      </c>
      <c r="K60" s="12">
        <f t="shared" si="1"/>
        <v>3511991700.9999995</v>
      </c>
      <c r="L60" s="12">
        <f t="shared" si="1"/>
        <v>930999999.99999976</v>
      </c>
      <c r="M60" s="12">
        <f t="shared" si="1"/>
        <v>451231975.52000004</v>
      </c>
      <c r="N60" s="12">
        <f t="shared" si="1"/>
        <v>206000000</v>
      </c>
      <c r="O60" s="12">
        <f t="shared" si="1"/>
        <v>52693836.000000015</v>
      </c>
      <c r="P60" s="12">
        <f t="shared" si="1"/>
        <v>430601627.99999994</v>
      </c>
      <c r="Q60" s="12">
        <f t="shared" si="1"/>
        <v>381854274</v>
      </c>
      <c r="R60" s="13">
        <f>SUM(B60:Q60)</f>
        <v>14453614548.1075</v>
      </c>
    </row>
    <row r="61" spans="1:18" s="14" customFormat="1" ht="12" thickTop="1" x14ac:dyDescent="0.2">
      <c r="A61" s="15" t="s">
        <v>83</v>
      </c>
      <c r="B61" s="14">
        <v>837298</v>
      </c>
      <c r="C61" s="14">
        <v>174909</v>
      </c>
      <c r="D61" s="16">
        <v>52693836</v>
      </c>
      <c r="E61" s="16">
        <v>2035119</v>
      </c>
      <c r="F61" s="16">
        <v>1000000</v>
      </c>
      <c r="G61" s="16">
        <v>4798200</v>
      </c>
      <c r="H61" s="16">
        <v>0</v>
      </c>
      <c r="I61" s="16">
        <v>0</v>
      </c>
      <c r="J61" s="16">
        <v>0</v>
      </c>
      <c r="K61" s="16">
        <v>38504967</v>
      </c>
      <c r="L61" s="16">
        <v>19000000</v>
      </c>
      <c r="M61" s="16">
        <v>4966488</v>
      </c>
      <c r="N61" s="16">
        <v>0</v>
      </c>
      <c r="O61" s="16">
        <v>0</v>
      </c>
      <c r="P61" s="16">
        <v>0</v>
      </c>
      <c r="Q61" s="16">
        <v>0</v>
      </c>
      <c r="R61" s="17">
        <f t="shared" ref="R61:R63" si="2">SUM(B61:Q61)</f>
        <v>124010817</v>
      </c>
    </row>
    <row r="62" spans="1:18" s="14" customFormat="1" ht="11.4" x14ac:dyDescent="0.2">
      <c r="A62" s="15" t="s">
        <v>175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2878919.4300492802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7">
        <f t="shared" si="2"/>
        <v>2878919.4300492802</v>
      </c>
    </row>
    <row r="63" spans="1:18" s="40" customFormat="1" ht="12.6" thickBot="1" x14ac:dyDescent="0.3">
      <c r="A63" s="18" t="s">
        <v>145</v>
      </c>
      <c r="B63" s="39">
        <f t="shared" ref="B63:Q63" si="3">+B60+B61+B62</f>
        <v>167459618.430823</v>
      </c>
      <c r="C63" s="39">
        <f t="shared" si="3"/>
        <v>34981893.009176992</v>
      </c>
      <c r="D63" s="39">
        <f t="shared" si="3"/>
        <v>6943150907.4274998</v>
      </c>
      <c r="E63" s="39">
        <f t="shared" si="3"/>
        <v>407023584</v>
      </c>
      <c r="F63" s="39">
        <f t="shared" si="3"/>
        <v>49999999.999999978</v>
      </c>
      <c r="G63" s="39">
        <f t="shared" si="3"/>
        <v>860812056.89599979</v>
      </c>
      <c r="H63" s="39">
        <f t="shared" si="3"/>
        <v>22056569.254049286</v>
      </c>
      <c r="I63" s="39">
        <f t="shared" si="3"/>
        <v>28789194.000000004</v>
      </c>
      <c r="J63" s="39">
        <f t="shared" si="3"/>
        <v>38385592</v>
      </c>
      <c r="K63" s="39">
        <f t="shared" si="3"/>
        <v>3550496667.9999995</v>
      </c>
      <c r="L63" s="39">
        <f t="shared" si="3"/>
        <v>949999999.99999976</v>
      </c>
      <c r="M63" s="39">
        <f t="shared" si="3"/>
        <v>456198463.52000004</v>
      </c>
      <c r="N63" s="39">
        <f t="shared" si="3"/>
        <v>206000000</v>
      </c>
      <c r="O63" s="39">
        <f t="shared" si="3"/>
        <v>52693836.000000015</v>
      </c>
      <c r="P63" s="39">
        <f t="shared" si="3"/>
        <v>430601627.99999994</v>
      </c>
      <c r="Q63" s="39">
        <f t="shared" si="3"/>
        <v>381854274</v>
      </c>
      <c r="R63" s="39">
        <f t="shared" si="2"/>
        <v>14580504284.537548</v>
      </c>
    </row>
    <row r="64" spans="1:18" s="9" customFormat="1" ht="12" thickTop="1" x14ac:dyDescent="0.2">
      <c r="B64" s="10"/>
    </row>
    <row r="65" spans="1:18" s="9" customFormat="1" ht="11.4" x14ac:dyDescent="0.2">
      <c r="B65" s="10"/>
    </row>
    <row r="66" spans="1:18" s="9" customFormat="1" ht="12" x14ac:dyDescent="0.25">
      <c r="A66" s="24" t="s">
        <v>157</v>
      </c>
      <c r="B66" s="10"/>
    </row>
    <row r="67" spans="1:18" s="9" customFormat="1" ht="11.4" x14ac:dyDescent="0.2">
      <c r="A67" s="9" t="s">
        <v>173</v>
      </c>
      <c r="B67" s="10"/>
      <c r="R67" s="22">
        <v>14425121</v>
      </c>
    </row>
    <row r="68" spans="1:18" s="9" customFormat="1" ht="11.4" x14ac:dyDescent="0.2">
      <c r="A68" s="9" t="s">
        <v>147</v>
      </c>
      <c r="B68" s="10"/>
      <c r="R68" s="22">
        <v>30000000</v>
      </c>
    </row>
    <row r="69" spans="1:18" s="9" customFormat="1" ht="11.4" x14ac:dyDescent="0.2">
      <c r="A69" s="9" t="s">
        <v>144</v>
      </c>
      <c r="B69" s="10"/>
      <c r="R69" s="22">
        <v>5048792</v>
      </c>
    </row>
    <row r="70" spans="1:18" s="9" customFormat="1" ht="11.4" x14ac:dyDescent="0.2">
      <c r="A70" s="9" t="s">
        <v>148</v>
      </c>
      <c r="B70" s="10"/>
      <c r="R70" s="22">
        <v>9596398</v>
      </c>
    </row>
    <row r="71" spans="1:18" s="9" customFormat="1" ht="11.4" x14ac:dyDescent="0.2">
      <c r="A71" s="9" t="s">
        <v>149</v>
      </c>
      <c r="B71" s="10"/>
      <c r="R71" s="22">
        <v>40390337</v>
      </c>
    </row>
    <row r="72" spans="1:18" s="9" customFormat="1" ht="11.4" x14ac:dyDescent="0.2">
      <c r="A72" s="9" t="s">
        <v>150</v>
      </c>
      <c r="B72" s="10"/>
      <c r="R72" s="22">
        <v>12982608</v>
      </c>
    </row>
    <row r="73" spans="1:18" s="9" customFormat="1" ht="11.4" x14ac:dyDescent="0.2">
      <c r="A73" s="9" t="s">
        <v>153</v>
      </c>
      <c r="B73" s="10"/>
      <c r="R73" s="22">
        <v>5481842</v>
      </c>
    </row>
    <row r="74" spans="1:18" s="9" customFormat="1" ht="11.4" x14ac:dyDescent="0.2">
      <c r="A74" s="9" t="s">
        <v>154</v>
      </c>
      <c r="B74" s="10"/>
      <c r="R74" s="22">
        <v>5770048</v>
      </c>
    </row>
    <row r="75" spans="1:18" s="9" customFormat="1" ht="11.4" x14ac:dyDescent="0.2">
      <c r="A75" s="9" t="s">
        <v>171</v>
      </c>
      <c r="B75" s="10"/>
      <c r="R75" s="22">
        <v>490358916</v>
      </c>
    </row>
    <row r="76" spans="1:18" s="9" customFormat="1" ht="11.4" x14ac:dyDescent="0.2">
      <c r="A76" s="9" t="s">
        <v>169</v>
      </c>
      <c r="B76" s="10"/>
      <c r="R76" s="36">
        <v>300000000</v>
      </c>
    </row>
    <row r="77" spans="1:18" s="9" customFormat="1" ht="11.4" x14ac:dyDescent="0.2">
      <c r="A77" s="9" t="s">
        <v>170</v>
      </c>
      <c r="B77" s="10"/>
      <c r="R77" s="36">
        <v>147441654</v>
      </c>
    </row>
    <row r="78" spans="1:18" s="9" customFormat="1" ht="12" x14ac:dyDescent="0.25">
      <c r="A78" s="25" t="s">
        <v>145</v>
      </c>
      <c r="B78" s="10"/>
      <c r="R78" s="23">
        <f>SUM(R67:R77)</f>
        <v>1061495716</v>
      </c>
    </row>
    <row r="79" spans="1:18" s="9" customFormat="1" ht="12" x14ac:dyDescent="0.25">
      <c r="A79" s="25"/>
      <c r="B79" s="10"/>
      <c r="R79" s="23"/>
    </row>
    <row r="80" spans="1:18" s="9" customFormat="1" ht="12" x14ac:dyDescent="0.25">
      <c r="A80" s="24" t="s">
        <v>183</v>
      </c>
      <c r="B80" s="10"/>
      <c r="R80" s="22"/>
    </row>
    <row r="81" spans="1:18" s="9" customFormat="1" ht="11.4" x14ac:dyDescent="0.2">
      <c r="A81" s="9" t="s">
        <v>182</v>
      </c>
      <c r="B81" s="10"/>
      <c r="R81" s="22">
        <v>3000000000</v>
      </c>
    </row>
    <row r="82" spans="1:18" s="9" customFormat="1" ht="11.4" x14ac:dyDescent="0.2">
      <c r="A82" s="9" t="s">
        <v>184</v>
      </c>
      <c r="B82" s="10"/>
      <c r="R82" s="22">
        <v>150000000</v>
      </c>
    </row>
    <row r="83" spans="1:18" s="9" customFormat="1" ht="12" x14ac:dyDescent="0.25">
      <c r="A83" s="25" t="s">
        <v>145</v>
      </c>
      <c r="B83" s="10"/>
      <c r="R83" s="23">
        <f>SUM(R81:R82)</f>
        <v>3150000000</v>
      </c>
    </row>
    <row r="84" spans="1:18" s="9" customFormat="1" ht="11.4" x14ac:dyDescent="0.2">
      <c r="B84" s="10"/>
      <c r="R84" s="22"/>
    </row>
    <row r="85" spans="1:18" s="9" customFormat="1" ht="12" x14ac:dyDescent="0.25">
      <c r="A85" s="24" t="s">
        <v>185</v>
      </c>
      <c r="B85" s="10"/>
      <c r="R85" s="22"/>
    </row>
    <row r="86" spans="1:18" s="9" customFormat="1" ht="11.4" x14ac:dyDescent="0.2">
      <c r="A86" s="9" t="s">
        <v>156</v>
      </c>
      <c r="B86" s="10"/>
      <c r="R86" s="22">
        <v>1050000000</v>
      </c>
    </row>
    <row r="87" spans="1:18" s="9" customFormat="1" ht="11.4" x14ac:dyDescent="0.2">
      <c r="A87" s="9" t="s">
        <v>182</v>
      </c>
      <c r="B87" s="10"/>
      <c r="R87" s="22">
        <v>1600000000</v>
      </c>
    </row>
    <row r="88" spans="1:18" s="9" customFormat="1" ht="11.4" x14ac:dyDescent="0.2">
      <c r="A88" s="9" t="s">
        <v>186</v>
      </c>
      <c r="B88" s="10"/>
      <c r="R88" s="22">
        <v>350000000</v>
      </c>
    </row>
    <row r="89" spans="1:18" s="9" customFormat="1" ht="11.4" x14ac:dyDescent="0.2">
      <c r="A89" s="9" t="s">
        <v>187</v>
      </c>
      <c r="B89" s="10"/>
      <c r="R89" s="22">
        <v>50000000</v>
      </c>
    </row>
    <row r="90" spans="1:18" s="9" customFormat="1" ht="11.4" x14ac:dyDescent="0.2">
      <c r="A90" s="9" t="s">
        <v>188</v>
      </c>
      <c r="B90" s="10"/>
      <c r="R90" s="22">
        <v>200000000</v>
      </c>
    </row>
    <row r="91" spans="1:18" s="9" customFormat="1" ht="12" x14ac:dyDescent="0.25">
      <c r="A91" s="25" t="s">
        <v>145</v>
      </c>
      <c r="B91" s="10"/>
      <c r="R91" s="23">
        <f>SUM(R86:R90)</f>
        <v>3250000000</v>
      </c>
    </row>
    <row r="92" spans="1:18" s="9" customFormat="1" ht="11.4" x14ac:dyDescent="0.2">
      <c r="B92" s="10"/>
      <c r="R92" s="22"/>
    </row>
    <row r="93" spans="1:18" s="9" customFormat="1" ht="12" x14ac:dyDescent="0.25">
      <c r="A93" s="25" t="s">
        <v>166</v>
      </c>
      <c r="B93" s="10"/>
      <c r="R93" s="23">
        <f>R63+R78+R83+R91</f>
        <v>22042000000.537548</v>
      </c>
    </row>
    <row r="94" spans="1:18" s="9" customFormat="1" ht="12" x14ac:dyDescent="0.25">
      <c r="A94" s="25"/>
      <c r="B94" s="10"/>
      <c r="R94" s="23"/>
    </row>
    <row r="95" spans="1:18" s="9" customFormat="1" x14ac:dyDescent="0.3">
      <c r="A95" t="s">
        <v>174</v>
      </c>
      <c r="B95" s="10"/>
    </row>
    <row r="96" spans="1:18" s="9" customFormat="1" ht="11.4" x14ac:dyDescent="0.2">
      <c r="B96" s="10"/>
    </row>
    <row r="97" spans="2:2" s="9" customFormat="1" ht="11.4" x14ac:dyDescent="0.2">
      <c r="B97" s="10"/>
    </row>
    <row r="98" spans="2:2" s="9" customFormat="1" ht="11.4" x14ac:dyDescent="0.2">
      <c r="B98" s="10"/>
    </row>
    <row r="99" spans="2:2" s="9" customFormat="1" ht="11.4" x14ac:dyDescent="0.2">
      <c r="B99" s="10"/>
    </row>
    <row r="100" spans="2:2" s="9" customFormat="1" ht="11.4" x14ac:dyDescent="0.2">
      <c r="B100" s="10"/>
    </row>
    <row r="101" spans="2:2" s="9" customFormat="1" ht="11.4" x14ac:dyDescent="0.2">
      <c r="B101" s="10"/>
    </row>
    <row r="102" spans="2:2" s="9" customFormat="1" ht="11.4" x14ac:dyDescent="0.2">
      <c r="B102" s="10"/>
    </row>
    <row r="103" spans="2:2" s="9" customFormat="1" ht="11.4" x14ac:dyDescent="0.2">
      <c r="B103" s="10"/>
    </row>
    <row r="104" spans="2:2" s="9" customFormat="1" ht="11.4" x14ac:dyDescent="0.2">
      <c r="B104" s="10"/>
    </row>
    <row r="105" spans="2:2" s="9" customFormat="1" ht="11.4" x14ac:dyDescent="0.2">
      <c r="B105" s="10"/>
    </row>
    <row r="106" spans="2:2" s="9" customFormat="1" ht="11.4" x14ac:dyDescent="0.2">
      <c r="B106" s="10"/>
    </row>
    <row r="107" spans="2:2" s="9" customFormat="1" ht="11.4" x14ac:dyDescent="0.2">
      <c r="B107" s="10"/>
    </row>
    <row r="108" spans="2:2" s="9" customFormat="1" ht="11.4" x14ac:dyDescent="0.2">
      <c r="B108" s="10"/>
    </row>
    <row r="109" spans="2:2" s="9" customFormat="1" ht="11.4" x14ac:dyDescent="0.2">
      <c r="B109" s="10"/>
    </row>
    <row r="110" spans="2:2" s="9" customFormat="1" ht="11.4" x14ac:dyDescent="0.2">
      <c r="B110" s="10"/>
    </row>
    <row r="111" spans="2:2" s="9" customFormat="1" ht="11.4" x14ac:dyDescent="0.2">
      <c r="B111" s="10"/>
    </row>
    <row r="112" spans="2:2" s="9" customFormat="1" ht="11.4" x14ac:dyDescent="0.2">
      <c r="B112" s="10"/>
    </row>
    <row r="113" spans="2:2" s="9" customFormat="1" ht="11.4" x14ac:dyDescent="0.2">
      <c r="B113" s="10"/>
    </row>
    <row r="114" spans="2:2" s="9" customFormat="1" ht="11.4" x14ac:dyDescent="0.2">
      <c r="B114" s="10"/>
    </row>
    <row r="115" spans="2:2" s="9" customFormat="1" ht="11.4" x14ac:dyDescent="0.2">
      <c r="B115" s="10"/>
    </row>
    <row r="116" spans="2:2" s="9" customFormat="1" ht="11.4" x14ac:dyDescent="0.2">
      <c r="B116" s="10"/>
    </row>
    <row r="117" spans="2:2" s="9" customFormat="1" ht="11.4" x14ac:dyDescent="0.2">
      <c r="B117" s="10"/>
    </row>
    <row r="118" spans="2:2" s="9" customFormat="1" ht="11.4" x14ac:dyDescent="0.2">
      <c r="B118" s="10"/>
    </row>
    <row r="119" spans="2:2" s="9" customFormat="1" ht="11.4" x14ac:dyDescent="0.2">
      <c r="B119" s="10"/>
    </row>
    <row r="120" spans="2:2" s="9" customFormat="1" ht="11.4" x14ac:dyDescent="0.2">
      <c r="B120" s="10"/>
    </row>
    <row r="121" spans="2:2" s="9" customFormat="1" ht="11.4" x14ac:dyDescent="0.2">
      <c r="B121" s="10"/>
    </row>
    <row r="122" spans="2:2" s="9" customFormat="1" ht="11.4" x14ac:dyDescent="0.2">
      <c r="B122" s="10"/>
    </row>
    <row r="123" spans="2:2" s="9" customFormat="1" ht="11.4" x14ac:dyDescent="0.2">
      <c r="B123" s="10"/>
    </row>
    <row r="124" spans="2:2" s="9" customFormat="1" ht="11.4" x14ac:dyDescent="0.2">
      <c r="B124" s="10"/>
    </row>
    <row r="125" spans="2:2" s="9" customFormat="1" ht="11.4" x14ac:dyDescent="0.2">
      <c r="B125" s="10"/>
    </row>
    <row r="126" spans="2:2" s="9" customFormat="1" ht="11.4" x14ac:dyDescent="0.2">
      <c r="B126" s="10"/>
    </row>
    <row r="127" spans="2:2" s="9" customFormat="1" ht="11.4" x14ac:dyDescent="0.2">
      <c r="B127" s="10"/>
    </row>
    <row r="128" spans="2:2" s="9" customFormat="1" ht="11.4" x14ac:dyDescent="0.2">
      <c r="B128" s="10"/>
    </row>
    <row r="129" spans="2:2" s="9" customFormat="1" ht="11.4" x14ac:dyDescent="0.2">
      <c r="B129" s="10"/>
    </row>
    <row r="130" spans="2:2" s="9" customFormat="1" ht="11.4" x14ac:dyDescent="0.2">
      <c r="B130" s="10"/>
    </row>
    <row r="131" spans="2:2" s="9" customFormat="1" ht="11.4" x14ac:dyDescent="0.2">
      <c r="B131" s="10"/>
    </row>
    <row r="132" spans="2:2" s="9" customFormat="1" ht="11.4" x14ac:dyDescent="0.2">
      <c r="B132" s="10"/>
    </row>
    <row r="133" spans="2:2" s="9" customFormat="1" ht="11.4" x14ac:dyDescent="0.2">
      <c r="B133" s="10"/>
    </row>
    <row r="134" spans="2:2" s="9" customFormat="1" ht="11.4" x14ac:dyDescent="0.2">
      <c r="B134" s="10"/>
    </row>
    <row r="135" spans="2:2" s="9" customFormat="1" ht="11.4" x14ac:dyDescent="0.2">
      <c r="B135" s="10"/>
    </row>
    <row r="136" spans="2:2" s="9" customFormat="1" ht="11.4" x14ac:dyDescent="0.2">
      <c r="B136" s="10"/>
    </row>
    <row r="137" spans="2:2" s="9" customFormat="1" ht="11.4" x14ac:dyDescent="0.2">
      <c r="B137" s="10"/>
    </row>
    <row r="138" spans="2:2" s="9" customFormat="1" ht="11.4" x14ac:dyDescent="0.2">
      <c r="B138" s="10"/>
    </row>
    <row r="139" spans="2:2" s="9" customFormat="1" ht="11.4" x14ac:dyDescent="0.2">
      <c r="B139" s="10"/>
    </row>
    <row r="140" spans="2:2" s="9" customFormat="1" ht="11.4" x14ac:dyDescent="0.2">
      <c r="B140" s="10"/>
    </row>
    <row r="141" spans="2:2" s="9" customFormat="1" ht="11.4" x14ac:dyDescent="0.2">
      <c r="B141" s="10"/>
    </row>
    <row r="142" spans="2:2" s="9" customFormat="1" ht="11.4" x14ac:dyDescent="0.2">
      <c r="B142" s="10"/>
    </row>
    <row r="143" spans="2:2" s="9" customFormat="1" ht="11.4" x14ac:dyDescent="0.2">
      <c r="B143" s="10"/>
    </row>
    <row r="144" spans="2:2" s="9" customFormat="1" ht="11.4" x14ac:dyDescent="0.2">
      <c r="B144" s="10"/>
    </row>
    <row r="145" spans="2:2" s="9" customFormat="1" ht="11.4" x14ac:dyDescent="0.2">
      <c r="B145" s="10"/>
    </row>
    <row r="146" spans="2:2" s="9" customFormat="1" ht="11.4" x14ac:dyDescent="0.2">
      <c r="B146" s="10"/>
    </row>
    <row r="147" spans="2:2" s="9" customFormat="1" ht="11.4" x14ac:dyDescent="0.2">
      <c r="B147" s="10"/>
    </row>
    <row r="148" spans="2:2" s="9" customFormat="1" ht="11.4" x14ac:dyDescent="0.2">
      <c r="B148" s="10"/>
    </row>
    <row r="149" spans="2:2" s="9" customFormat="1" ht="11.4" x14ac:dyDescent="0.2">
      <c r="B149" s="10"/>
    </row>
    <row r="150" spans="2:2" s="9" customFormat="1" ht="11.4" x14ac:dyDescent="0.2">
      <c r="B150" s="10"/>
    </row>
    <row r="151" spans="2:2" s="9" customFormat="1" ht="11.4" x14ac:dyDescent="0.2">
      <c r="B151" s="10"/>
    </row>
    <row r="152" spans="2:2" s="9" customFormat="1" ht="11.4" x14ac:dyDescent="0.2">
      <c r="B152" s="10"/>
    </row>
    <row r="153" spans="2:2" s="9" customFormat="1" ht="11.4" x14ac:dyDescent="0.2">
      <c r="B153" s="10"/>
    </row>
    <row r="154" spans="2:2" s="9" customFormat="1" ht="11.4" x14ac:dyDescent="0.2">
      <c r="B154" s="10"/>
    </row>
    <row r="155" spans="2:2" s="9" customFormat="1" ht="11.4" x14ac:dyDescent="0.2">
      <c r="B155" s="10"/>
    </row>
    <row r="156" spans="2:2" s="9" customFormat="1" ht="11.4" x14ac:dyDescent="0.2">
      <c r="B156" s="10"/>
    </row>
    <row r="157" spans="2:2" s="9" customFormat="1" ht="11.4" x14ac:dyDescent="0.2">
      <c r="B157" s="10"/>
    </row>
    <row r="158" spans="2:2" s="9" customFormat="1" ht="11.4" x14ac:dyDescent="0.2">
      <c r="B158" s="10"/>
    </row>
    <row r="159" spans="2:2" s="9" customFormat="1" ht="11.4" x14ac:dyDescent="0.2">
      <c r="B159" s="10"/>
    </row>
    <row r="160" spans="2:2" s="9" customFormat="1" ht="11.4" x14ac:dyDescent="0.2">
      <c r="B160" s="10"/>
    </row>
    <row r="161" spans="2:2" s="9" customFormat="1" ht="11.4" x14ac:dyDescent="0.2">
      <c r="B161" s="10"/>
    </row>
    <row r="162" spans="2:2" s="9" customFormat="1" ht="11.4" x14ac:dyDescent="0.2">
      <c r="B162" s="10"/>
    </row>
    <row r="163" spans="2:2" s="9" customFormat="1" ht="11.4" x14ac:dyDescent="0.2">
      <c r="B163" s="10"/>
    </row>
    <row r="164" spans="2:2" s="9" customFormat="1" ht="11.4" x14ac:dyDescent="0.2">
      <c r="B164" s="10"/>
    </row>
    <row r="165" spans="2:2" s="9" customFormat="1" ht="11.4" x14ac:dyDescent="0.2">
      <c r="B165" s="10"/>
    </row>
    <row r="166" spans="2:2" s="9" customFormat="1" ht="11.4" x14ac:dyDescent="0.2">
      <c r="B166" s="10"/>
    </row>
    <row r="167" spans="2:2" s="9" customFormat="1" ht="11.4" x14ac:dyDescent="0.2">
      <c r="B167" s="10"/>
    </row>
    <row r="168" spans="2:2" s="9" customFormat="1" ht="11.4" x14ac:dyDescent="0.2">
      <c r="B168" s="10"/>
    </row>
    <row r="169" spans="2:2" s="9" customFormat="1" ht="11.4" x14ac:dyDescent="0.2">
      <c r="B169" s="10"/>
    </row>
    <row r="170" spans="2:2" s="9" customFormat="1" ht="11.4" x14ac:dyDescent="0.2">
      <c r="B170" s="10"/>
    </row>
    <row r="171" spans="2:2" s="9" customFormat="1" ht="11.4" x14ac:dyDescent="0.2">
      <c r="B171" s="10"/>
    </row>
    <row r="172" spans="2:2" s="9" customFormat="1" ht="11.4" x14ac:dyDescent="0.2">
      <c r="B172" s="10"/>
    </row>
    <row r="173" spans="2:2" s="9" customFormat="1" ht="11.4" x14ac:dyDescent="0.2">
      <c r="B173" s="10"/>
    </row>
    <row r="174" spans="2:2" s="9" customFormat="1" ht="11.4" x14ac:dyDescent="0.2">
      <c r="B174" s="10"/>
    </row>
    <row r="175" spans="2:2" s="9" customFormat="1" ht="11.4" x14ac:dyDescent="0.2">
      <c r="B175" s="10"/>
    </row>
    <row r="176" spans="2:2" s="9" customFormat="1" ht="11.4" x14ac:dyDescent="0.2">
      <c r="B176" s="10"/>
    </row>
    <row r="177" spans="2:2" s="9" customFormat="1" ht="11.4" x14ac:dyDescent="0.2">
      <c r="B177" s="10"/>
    </row>
    <row r="178" spans="2:2" s="9" customFormat="1" ht="11.4" x14ac:dyDescent="0.2">
      <c r="B178" s="10"/>
    </row>
    <row r="179" spans="2:2" s="9" customFormat="1" ht="11.4" x14ac:dyDescent="0.2">
      <c r="B179" s="10"/>
    </row>
    <row r="180" spans="2:2" s="9" customFormat="1" ht="11.4" x14ac:dyDescent="0.2">
      <c r="B180" s="10"/>
    </row>
    <row r="181" spans="2:2" s="9" customFormat="1" ht="11.4" x14ac:dyDescent="0.2">
      <c r="B181" s="10"/>
    </row>
    <row r="182" spans="2:2" s="9" customFormat="1" ht="11.4" x14ac:dyDescent="0.2">
      <c r="B182" s="10"/>
    </row>
    <row r="183" spans="2:2" s="9" customFormat="1" ht="11.4" x14ac:dyDescent="0.2">
      <c r="B183" s="10"/>
    </row>
    <row r="184" spans="2:2" s="9" customFormat="1" ht="11.4" x14ac:dyDescent="0.2">
      <c r="B184" s="10"/>
    </row>
    <row r="185" spans="2:2" s="9" customFormat="1" ht="11.4" x14ac:dyDescent="0.2">
      <c r="B185" s="10"/>
    </row>
    <row r="186" spans="2:2" s="9" customFormat="1" ht="11.4" x14ac:dyDescent="0.2">
      <c r="B186" s="10"/>
    </row>
    <row r="187" spans="2:2" s="9" customFormat="1" ht="11.4" x14ac:dyDescent="0.2">
      <c r="B187" s="10"/>
    </row>
    <row r="188" spans="2:2" s="9" customFormat="1" ht="11.4" x14ac:dyDescent="0.2">
      <c r="B188" s="10"/>
    </row>
    <row r="189" spans="2:2" s="9" customFormat="1" ht="11.4" x14ac:dyDescent="0.2">
      <c r="B189" s="10"/>
    </row>
    <row r="190" spans="2:2" s="9" customFormat="1" ht="11.4" x14ac:dyDescent="0.2">
      <c r="B190" s="10"/>
    </row>
    <row r="191" spans="2:2" s="9" customFormat="1" ht="11.4" x14ac:dyDescent="0.2">
      <c r="B191" s="10"/>
    </row>
    <row r="192" spans="2:2" s="9" customFormat="1" ht="11.4" x14ac:dyDescent="0.2">
      <c r="B192" s="10"/>
    </row>
    <row r="193" spans="2:2" s="9" customFormat="1" ht="11.4" x14ac:dyDescent="0.2">
      <c r="B193" s="10"/>
    </row>
    <row r="194" spans="2:2" s="9" customFormat="1" ht="11.4" x14ac:dyDescent="0.2">
      <c r="B194" s="10"/>
    </row>
    <row r="195" spans="2:2" s="9" customFormat="1" ht="11.4" x14ac:dyDescent="0.2">
      <c r="B195" s="10"/>
    </row>
    <row r="196" spans="2:2" s="9" customFormat="1" ht="11.4" x14ac:dyDescent="0.2">
      <c r="B196" s="10"/>
    </row>
    <row r="197" spans="2:2" s="9" customFormat="1" ht="11.4" x14ac:dyDescent="0.2">
      <c r="B197" s="10"/>
    </row>
    <row r="198" spans="2:2" s="9" customFormat="1" ht="11.4" x14ac:dyDescent="0.2">
      <c r="B198" s="10"/>
    </row>
    <row r="199" spans="2:2" s="9" customFormat="1" ht="11.4" x14ac:dyDescent="0.2">
      <c r="B199" s="10"/>
    </row>
    <row r="200" spans="2:2" s="9" customFormat="1" ht="11.4" x14ac:dyDescent="0.2">
      <c r="B200" s="10"/>
    </row>
    <row r="201" spans="2:2" s="9" customFormat="1" ht="11.4" x14ac:dyDescent="0.2">
      <c r="B201" s="10"/>
    </row>
    <row r="202" spans="2:2" s="9" customFormat="1" ht="11.4" x14ac:dyDescent="0.2">
      <c r="B202" s="10"/>
    </row>
    <row r="203" spans="2:2" s="9" customFormat="1" ht="11.4" x14ac:dyDescent="0.2">
      <c r="B203" s="10"/>
    </row>
    <row r="204" spans="2:2" s="9" customFormat="1" ht="11.4" x14ac:dyDescent="0.2">
      <c r="B204" s="10"/>
    </row>
    <row r="205" spans="2:2" s="9" customFormat="1" ht="11.4" x14ac:dyDescent="0.2">
      <c r="B205" s="10"/>
    </row>
    <row r="206" spans="2:2" s="9" customFormat="1" ht="11.4" x14ac:dyDescent="0.2">
      <c r="B206" s="10"/>
    </row>
    <row r="207" spans="2:2" s="9" customFormat="1" ht="11.4" x14ac:dyDescent="0.2">
      <c r="B207" s="10"/>
    </row>
    <row r="208" spans="2:2" s="9" customFormat="1" ht="11.4" x14ac:dyDescent="0.2">
      <c r="B208" s="10"/>
    </row>
    <row r="209" spans="2:2" s="9" customFormat="1" ht="11.4" x14ac:dyDescent="0.2">
      <c r="B209" s="10"/>
    </row>
    <row r="210" spans="2:2" s="9" customFormat="1" ht="11.4" x14ac:dyDescent="0.2">
      <c r="B210" s="10"/>
    </row>
    <row r="211" spans="2:2" s="9" customFormat="1" ht="11.4" x14ac:dyDescent="0.2">
      <c r="B211" s="10"/>
    </row>
    <row r="212" spans="2:2" s="9" customFormat="1" ht="11.4" x14ac:dyDescent="0.2">
      <c r="B212" s="10"/>
    </row>
    <row r="213" spans="2:2" s="9" customFormat="1" ht="11.4" x14ac:dyDescent="0.2">
      <c r="B213" s="10"/>
    </row>
    <row r="214" spans="2:2" s="9" customFormat="1" ht="11.4" x14ac:dyDescent="0.2">
      <c r="B214" s="10"/>
    </row>
    <row r="215" spans="2:2" s="9" customFormat="1" ht="11.4" x14ac:dyDescent="0.2">
      <c r="B215" s="10"/>
    </row>
    <row r="216" spans="2:2" s="9" customFormat="1" ht="11.4" x14ac:dyDescent="0.2">
      <c r="B216" s="10"/>
    </row>
    <row r="217" spans="2:2" s="9" customFormat="1" ht="11.4" x14ac:dyDescent="0.2">
      <c r="B217" s="10"/>
    </row>
    <row r="218" spans="2:2" s="9" customFormat="1" ht="11.4" x14ac:dyDescent="0.2">
      <c r="B218" s="10"/>
    </row>
    <row r="219" spans="2:2" s="9" customFormat="1" ht="11.4" x14ac:dyDescent="0.2">
      <c r="B219" s="10"/>
    </row>
    <row r="220" spans="2:2" s="9" customFormat="1" ht="11.4" x14ac:dyDescent="0.2">
      <c r="B220" s="10"/>
    </row>
    <row r="221" spans="2:2" s="9" customFormat="1" ht="11.4" x14ac:dyDescent="0.2">
      <c r="B221" s="10"/>
    </row>
    <row r="222" spans="2:2" s="9" customFormat="1" ht="11.4" x14ac:dyDescent="0.2">
      <c r="B222" s="10"/>
    </row>
    <row r="223" spans="2:2" s="9" customFormat="1" ht="11.4" x14ac:dyDescent="0.2">
      <c r="B223" s="10"/>
    </row>
    <row r="224" spans="2:2" s="9" customFormat="1" ht="11.4" x14ac:dyDescent="0.2">
      <c r="B224" s="10"/>
    </row>
    <row r="225" spans="2:2" s="9" customFormat="1" ht="11.4" x14ac:dyDescent="0.2">
      <c r="B225" s="10"/>
    </row>
    <row r="226" spans="2:2" s="9" customFormat="1" ht="11.4" x14ac:dyDescent="0.2">
      <c r="B226" s="10"/>
    </row>
    <row r="227" spans="2:2" s="9" customFormat="1" ht="11.4" x14ac:dyDescent="0.2">
      <c r="B227" s="10"/>
    </row>
    <row r="228" spans="2:2" s="9" customFormat="1" ht="11.4" x14ac:dyDescent="0.2">
      <c r="B228" s="10"/>
    </row>
    <row r="229" spans="2:2" s="9" customFormat="1" ht="11.4" x14ac:dyDescent="0.2">
      <c r="B229" s="10"/>
    </row>
    <row r="230" spans="2:2" s="9" customFormat="1" ht="11.4" x14ac:dyDescent="0.2">
      <c r="B230" s="10"/>
    </row>
    <row r="231" spans="2:2" s="9" customFormat="1" ht="11.4" x14ac:dyDescent="0.2">
      <c r="B231" s="10"/>
    </row>
    <row r="232" spans="2:2" s="9" customFormat="1" ht="11.4" x14ac:dyDescent="0.2">
      <c r="B232" s="10"/>
    </row>
    <row r="233" spans="2:2" s="9" customFormat="1" ht="11.4" x14ac:dyDescent="0.2">
      <c r="B233" s="10"/>
    </row>
    <row r="234" spans="2:2" s="9" customFormat="1" ht="11.4" x14ac:dyDescent="0.2">
      <c r="B234" s="10"/>
    </row>
    <row r="235" spans="2:2" s="9" customFormat="1" ht="11.4" x14ac:dyDescent="0.2">
      <c r="B235" s="10"/>
    </row>
    <row r="236" spans="2:2" s="9" customFormat="1" ht="11.4" x14ac:dyDescent="0.2">
      <c r="B236" s="10"/>
    </row>
    <row r="237" spans="2:2" s="9" customFormat="1" ht="11.4" x14ac:dyDescent="0.2">
      <c r="B237" s="10"/>
    </row>
    <row r="238" spans="2:2" s="9" customFormat="1" ht="11.4" x14ac:dyDescent="0.2">
      <c r="B238" s="10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3C5E-7DBA-4F13-97D8-7D7A35DB487E}">
  <dimension ref="A1:I241"/>
  <sheetViews>
    <sheetView workbookViewId="0"/>
  </sheetViews>
  <sheetFormatPr defaultRowHeight="14.4" x14ac:dyDescent="0.3"/>
  <cols>
    <col min="1" max="1" width="40.77734375" customWidth="1"/>
    <col min="2" max="2" width="16.21875" customWidth="1"/>
    <col min="3" max="3" width="18.5546875" style="32" customWidth="1"/>
    <col min="4" max="4" width="19.77734375" style="32" customWidth="1"/>
    <col min="5" max="5" width="19.21875" style="32" customWidth="1"/>
    <col min="6" max="6" width="18.77734375" style="32" customWidth="1"/>
    <col min="7" max="7" width="18.21875" style="32" customWidth="1"/>
    <col min="8" max="8" width="17.5546875" style="32" customWidth="1"/>
    <col min="9" max="9" width="8.77734375" style="32"/>
  </cols>
  <sheetData>
    <row r="1" spans="1:9" ht="29.4" thickBot="1" x14ac:dyDescent="0.35">
      <c r="A1" s="7" t="s">
        <v>56</v>
      </c>
      <c r="B1" s="26" t="s">
        <v>189</v>
      </c>
      <c r="C1" s="44" t="s">
        <v>161</v>
      </c>
      <c r="D1" s="44" t="s">
        <v>162</v>
      </c>
      <c r="E1" s="44" t="s">
        <v>163</v>
      </c>
      <c r="F1" s="44" t="s">
        <v>160</v>
      </c>
      <c r="G1" s="44" t="s">
        <v>159</v>
      </c>
      <c r="H1" s="35" t="s">
        <v>168</v>
      </c>
    </row>
    <row r="2" spans="1:9" s="9" customFormat="1" ht="11.4" x14ac:dyDescent="0.2">
      <c r="A2" s="9" t="s">
        <v>0</v>
      </c>
      <c r="B2" s="22">
        <v>57602524.354890354</v>
      </c>
      <c r="C2" s="36">
        <v>76912482.395496607</v>
      </c>
      <c r="D2" s="36">
        <v>78450507.084957436</v>
      </c>
      <c r="E2" s="36">
        <v>80413004.745317772</v>
      </c>
      <c r="F2" s="36">
        <v>82006155.681140974</v>
      </c>
      <c r="G2" s="36">
        <v>84007241.748197675</v>
      </c>
      <c r="H2" s="34">
        <f>C2+D2+E2+F2+G2</f>
        <v>401789391.65511042</v>
      </c>
      <c r="I2" s="33"/>
    </row>
    <row r="3" spans="1:9" s="9" customFormat="1" ht="11.4" x14ac:dyDescent="0.2">
      <c r="A3" s="9" t="s">
        <v>1</v>
      </c>
      <c r="B3" s="22">
        <v>53970318.519847363</v>
      </c>
      <c r="C3" s="36">
        <v>77551463.605868071</v>
      </c>
      <c r="D3" s="36">
        <v>78968258.696670979</v>
      </c>
      <c r="E3" s="36">
        <v>80784550.870048225</v>
      </c>
      <c r="F3" s="36">
        <v>82251263.084380195</v>
      </c>
      <c r="G3" s="36">
        <v>84101804.294324055</v>
      </c>
      <c r="H3" s="34">
        <f t="shared" ref="H3:H60" si="0">C3+D3+E3+F3+G3</f>
        <v>403657340.55129153</v>
      </c>
      <c r="I3" s="33"/>
    </row>
    <row r="4" spans="1:9" s="9" customFormat="1" ht="11.4" x14ac:dyDescent="0.2">
      <c r="A4" s="9" t="s">
        <v>55</v>
      </c>
      <c r="B4" s="22">
        <v>870468.90596787585</v>
      </c>
      <c r="C4" s="36">
        <v>1486408.4409369507</v>
      </c>
      <c r="D4" s="36">
        <v>1496527.938052306</v>
      </c>
      <c r="E4" s="36">
        <v>1509440.271026351</v>
      </c>
      <c r="F4" s="36">
        <v>1519922.473529265</v>
      </c>
      <c r="G4" s="36">
        <v>1533088.7009788242</v>
      </c>
      <c r="H4" s="34">
        <f t="shared" si="0"/>
        <v>7545387.8245236967</v>
      </c>
      <c r="I4" s="33"/>
    </row>
    <row r="5" spans="1:9" s="9" customFormat="1" ht="11.4" x14ac:dyDescent="0.2">
      <c r="A5" s="9" t="s">
        <v>2</v>
      </c>
      <c r="B5" s="22">
        <v>130754313.63461953</v>
      </c>
      <c r="C5" s="36">
        <v>172602034.32107925</v>
      </c>
      <c r="D5" s="36">
        <v>176165530.34229684</v>
      </c>
      <c r="E5" s="36">
        <v>180715154.92929691</v>
      </c>
      <c r="F5" s="36">
        <v>184406104.2643007</v>
      </c>
      <c r="G5" s="36">
        <v>189044729.38380575</v>
      </c>
      <c r="H5" s="34">
        <f t="shared" si="0"/>
        <v>902933553.2407794</v>
      </c>
      <c r="I5" s="33"/>
    </row>
    <row r="6" spans="1:9" s="9" customFormat="1" ht="11.4" x14ac:dyDescent="0.2">
      <c r="A6" s="9" t="s">
        <v>3</v>
      </c>
      <c r="B6" s="22">
        <v>34286527.436986163</v>
      </c>
      <c r="C6" s="36">
        <v>46702639.368964456</v>
      </c>
      <c r="D6" s="36">
        <v>47600327.103042543</v>
      </c>
      <c r="E6" s="36">
        <v>48745881.358729295</v>
      </c>
      <c r="F6" s="36">
        <v>49675732.289578319</v>
      </c>
      <c r="G6" s="36">
        <v>50843791.208226018</v>
      </c>
      <c r="H6" s="34">
        <f t="shared" si="0"/>
        <v>243568371.32854065</v>
      </c>
      <c r="I6" s="33"/>
    </row>
    <row r="7" spans="1:9" s="9" customFormat="1" ht="11.4" x14ac:dyDescent="0.2">
      <c r="A7" s="9" t="s">
        <v>4</v>
      </c>
      <c r="B7" s="22">
        <v>1436015752.2268443</v>
      </c>
      <c r="C7" s="36">
        <v>1961943686.898041</v>
      </c>
      <c r="D7" s="36">
        <v>2001374045.4184871</v>
      </c>
      <c r="E7" s="36">
        <v>2051836245.4399102</v>
      </c>
      <c r="F7" s="36">
        <v>2092664636.3234773</v>
      </c>
      <c r="G7" s="36">
        <v>2144093234.6614988</v>
      </c>
      <c r="H7" s="34">
        <f t="shared" si="0"/>
        <v>10251911848.741415</v>
      </c>
      <c r="I7" s="33"/>
    </row>
    <row r="8" spans="1:9" s="9" customFormat="1" ht="11.4" x14ac:dyDescent="0.2">
      <c r="A8" s="9" t="s">
        <v>5</v>
      </c>
      <c r="B8" s="22">
        <v>135555981.69245571</v>
      </c>
      <c r="C8" s="36">
        <v>181681954.53717133</v>
      </c>
      <c r="D8" s="36">
        <v>185376389.69479597</v>
      </c>
      <c r="E8" s="36">
        <v>190096607.55045542</v>
      </c>
      <c r="F8" s="36">
        <v>193922831.04452026</v>
      </c>
      <c r="G8" s="36">
        <v>198734796.57166263</v>
      </c>
      <c r="H8" s="34">
        <f t="shared" si="0"/>
        <v>949812579.3986057</v>
      </c>
      <c r="I8" s="33"/>
    </row>
    <row r="9" spans="1:9" s="9" customFormat="1" ht="11.4" x14ac:dyDescent="0.2">
      <c r="A9" s="9" t="s">
        <v>6</v>
      </c>
      <c r="B9" s="22">
        <v>179498509.49744099</v>
      </c>
      <c r="C9" s="36">
        <v>249621226.79444081</v>
      </c>
      <c r="D9" s="36">
        <v>254466448.21927628</v>
      </c>
      <c r="E9" s="36">
        <v>260671126.33097738</v>
      </c>
      <c r="F9" s="36">
        <v>265687745.58970392</v>
      </c>
      <c r="G9" s="36">
        <v>272010584.80101103</v>
      </c>
      <c r="H9" s="34">
        <f t="shared" si="0"/>
        <v>1302457131.7354093</v>
      </c>
      <c r="I9" s="33"/>
    </row>
    <row r="10" spans="1:9" s="9" customFormat="1" ht="11.4" x14ac:dyDescent="0.2">
      <c r="A10" s="9" t="s">
        <v>7</v>
      </c>
      <c r="B10" s="22">
        <v>26287198.154003814</v>
      </c>
      <c r="C10" s="36">
        <v>35717934.520461917</v>
      </c>
      <c r="D10" s="36">
        <v>36391818.060834043</v>
      </c>
      <c r="E10" s="36">
        <v>37251683.796696484</v>
      </c>
      <c r="F10" s="36">
        <v>37949720.871799141</v>
      </c>
      <c r="G10" s="36">
        <v>38826494.089703426</v>
      </c>
      <c r="H10" s="34">
        <f t="shared" si="0"/>
        <v>186137651.339495</v>
      </c>
      <c r="I10" s="33"/>
    </row>
    <row r="11" spans="1:9" s="9" customFormat="1" ht="11.4" x14ac:dyDescent="0.2">
      <c r="A11" s="9" t="s">
        <v>8</v>
      </c>
      <c r="B11" s="22">
        <v>198577856.37982115</v>
      </c>
      <c r="C11" s="36">
        <v>301487117.90537959</v>
      </c>
      <c r="D11" s="36">
        <v>306864430.10122699</v>
      </c>
      <c r="E11" s="36">
        <v>313786214.05849367</v>
      </c>
      <c r="F11" s="36">
        <v>319350107.6268549</v>
      </c>
      <c r="G11" s="36">
        <v>326397563.01735437</v>
      </c>
      <c r="H11" s="34">
        <f t="shared" si="0"/>
        <v>1567885432.7093096</v>
      </c>
      <c r="I11" s="33"/>
    </row>
    <row r="12" spans="1:9" s="9" customFormat="1" ht="11.4" x14ac:dyDescent="0.2">
      <c r="A12" s="9" t="s">
        <v>9</v>
      </c>
      <c r="B12" s="22">
        <v>396688704.08231914</v>
      </c>
      <c r="C12" s="36">
        <v>527458965.23703742</v>
      </c>
      <c r="D12" s="36">
        <v>538373241.28268611</v>
      </c>
      <c r="E12" s="36">
        <v>552316491.02492344</v>
      </c>
      <c r="F12" s="36">
        <v>563620249.45402801</v>
      </c>
      <c r="G12" s="36">
        <v>577834765.21414399</v>
      </c>
      <c r="H12" s="34">
        <f t="shared" si="0"/>
        <v>2759603712.2128191</v>
      </c>
      <c r="I12" s="33"/>
    </row>
    <row r="13" spans="1:9" s="9" customFormat="1" ht="11.4" x14ac:dyDescent="0.2">
      <c r="A13" s="9" t="s">
        <v>10</v>
      </c>
      <c r="B13" s="22">
        <v>204030835.7862606</v>
      </c>
      <c r="C13" s="36">
        <v>280399423.09843493</v>
      </c>
      <c r="D13" s="36">
        <v>285957935.80074012</v>
      </c>
      <c r="E13" s="36">
        <v>293070141.6458385</v>
      </c>
      <c r="F13" s="36">
        <v>298825885.21483397</v>
      </c>
      <c r="G13" s="36">
        <v>306074549.50951874</v>
      </c>
      <c r="H13" s="34">
        <f t="shared" si="0"/>
        <v>1464327935.2693663</v>
      </c>
      <c r="I13" s="33"/>
    </row>
    <row r="14" spans="1:9" s="9" customFormat="1" ht="11.4" x14ac:dyDescent="0.2">
      <c r="A14" s="9" t="s">
        <v>53</v>
      </c>
      <c r="B14" s="22">
        <v>1429934.0663952669</v>
      </c>
      <c r="C14" s="36">
        <v>2220501.7280120663</v>
      </c>
      <c r="D14" s="36">
        <v>2245839.9546685973</v>
      </c>
      <c r="E14" s="36">
        <v>2278171.1680063801</v>
      </c>
      <c r="F14" s="36">
        <v>2304417.5733650206</v>
      </c>
      <c r="G14" s="36">
        <v>2337384.5135405692</v>
      </c>
      <c r="H14" s="34">
        <f t="shared" si="0"/>
        <v>11386314.937592633</v>
      </c>
      <c r="I14" s="33"/>
    </row>
    <row r="15" spans="1:9" s="9" customFormat="1" ht="11.4" x14ac:dyDescent="0.2">
      <c r="A15" s="9" t="s">
        <v>11</v>
      </c>
      <c r="B15" s="22">
        <v>45368913.11434979</v>
      </c>
      <c r="C15" s="36">
        <v>60420242.343735568</v>
      </c>
      <c r="D15" s="36">
        <v>61635388.430317312</v>
      </c>
      <c r="E15" s="36">
        <v>63186231.063663498</v>
      </c>
      <c r="F15" s="36">
        <v>64444896.777183056</v>
      </c>
      <c r="G15" s="36">
        <v>66026175.909609623</v>
      </c>
      <c r="H15" s="34">
        <f t="shared" si="0"/>
        <v>315712934.52450907</v>
      </c>
      <c r="I15" s="33"/>
    </row>
    <row r="16" spans="1:9" s="9" customFormat="1" ht="11.4" x14ac:dyDescent="0.2">
      <c r="A16" s="9" t="s">
        <v>12</v>
      </c>
      <c r="B16" s="22">
        <v>27428412.489724029</v>
      </c>
      <c r="C16" s="36">
        <v>37183884.635974757</v>
      </c>
      <c r="D16" s="36">
        <v>37886850.427145772</v>
      </c>
      <c r="E16" s="36">
        <v>38783824.710346378</v>
      </c>
      <c r="F16" s="36">
        <v>39511986.344982818</v>
      </c>
      <c r="G16" s="36">
        <v>40426597.759962469</v>
      </c>
      <c r="H16" s="34">
        <f t="shared" si="0"/>
        <v>193793143.87841222</v>
      </c>
      <c r="I16" s="33"/>
    </row>
    <row r="17" spans="1:9" s="9" customFormat="1" ht="11.4" x14ac:dyDescent="0.2">
      <c r="A17" s="9" t="s">
        <v>13</v>
      </c>
      <c r="B17" s="22">
        <v>606010212.36183298</v>
      </c>
      <c r="C17" s="36">
        <v>854100370.59047782</v>
      </c>
      <c r="D17" s="36">
        <v>870608465.01439118</v>
      </c>
      <c r="E17" s="36">
        <v>891768198.33816445</v>
      </c>
      <c r="F17" s="36">
        <v>908858238.03489959</v>
      </c>
      <c r="G17" s="36">
        <v>930417519.22841275</v>
      </c>
      <c r="H17" s="34">
        <f t="shared" si="0"/>
        <v>4455752791.2063456</v>
      </c>
      <c r="I17" s="33"/>
    </row>
    <row r="18" spans="1:9" s="9" customFormat="1" ht="11.4" x14ac:dyDescent="0.2">
      <c r="A18" s="9" t="s">
        <v>14</v>
      </c>
      <c r="B18" s="22">
        <v>97299962.721140191</v>
      </c>
      <c r="C18" s="36">
        <v>128659980.67987806</v>
      </c>
      <c r="D18" s="36">
        <v>131294049.53939055</v>
      </c>
      <c r="E18" s="36">
        <v>134656112.27897108</v>
      </c>
      <c r="F18" s="36">
        <v>137384487.41437227</v>
      </c>
      <c r="G18" s="36">
        <v>140812480.54771098</v>
      </c>
      <c r="H18" s="34">
        <f t="shared" si="0"/>
        <v>672807110.46032298</v>
      </c>
      <c r="I18" s="33"/>
    </row>
    <row r="19" spans="1:9" s="9" customFormat="1" ht="11.4" x14ac:dyDescent="0.2">
      <c r="A19" s="9" t="s">
        <v>15</v>
      </c>
      <c r="B19" s="22">
        <v>43616316.577977747</v>
      </c>
      <c r="C19" s="36">
        <v>58455933.401816934</v>
      </c>
      <c r="D19" s="36">
        <v>59609516.91523435</v>
      </c>
      <c r="E19" s="36">
        <v>61081536.959531233</v>
      </c>
      <c r="F19" s="36">
        <v>62276461.015799195</v>
      </c>
      <c r="G19" s="36">
        <v>63777414.239622585</v>
      </c>
      <c r="H19" s="34">
        <f t="shared" si="0"/>
        <v>305200862.5320043</v>
      </c>
      <c r="I19" s="33"/>
    </row>
    <row r="20" spans="1:9" s="9" customFormat="1" ht="11.4" x14ac:dyDescent="0.2">
      <c r="A20" s="9" t="s">
        <v>16</v>
      </c>
      <c r="B20" s="22">
        <v>36999584.51005625</v>
      </c>
      <c r="C20" s="36">
        <v>49702271.367363788</v>
      </c>
      <c r="D20" s="36">
        <v>50673520.997866593</v>
      </c>
      <c r="E20" s="36">
        <v>51912821.611605182</v>
      </c>
      <c r="F20" s="36">
        <v>52918883.039918602</v>
      </c>
      <c r="G20" s="36">
        <v>54182551.937284268</v>
      </c>
      <c r="H20" s="34">
        <f t="shared" si="0"/>
        <v>259390048.95403841</v>
      </c>
      <c r="I20" s="33"/>
    </row>
    <row r="21" spans="1:9" s="9" customFormat="1" ht="11.4" x14ac:dyDescent="0.2">
      <c r="A21" s="9" t="s">
        <v>17</v>
      </c>
      <c r="B21" s="22">
        <v>56638784.390991621</v>
      </c>
      <c r="C21" s="36">
        <v>75351015.950485632</v>
      </c>
      <c r="D21" s="36">
        <v>76863971.727596998</v>
      </c>
      <c r="E21" s="36">
        <v>78794481.687207118</v>
      </c>
      <c r="F21" s="36">
        <v>80361665.224028438</v>
      </c>
      <c r="G21" s="36">
        <v>82330134.653810278</v>
      </c>
      <c r="H21" s="34">
        <f t="shared" si="0"/>
        <v>393701269.24312842</v>
      </c>
      <c r="I21" s="33"/>
    </row>
    <row r="22" spans="1:9" s="9" customFormat="1" ht="11.4" x14ac:dyDescent="0.2">
      <c r="A22" s="9" t="s">
        <v>18</v>
      </c>
      <c r="B22" s="22">
        <v>68174080.508287638</v>
      </c>
      <c r="C22" s="36">
        <v>91593658.790355578</v>
      </c>
      <c r="D22" s="36">
        <v>93430043.296044976</v>
      </c>
      <c r="E22" s="36">
        <v>95774961.498346344</v>
      </c>
      <c r="F22" s="36">
        <v>97676991.231198177</v>
      </c>
      <c r="G22" s="36">
        <v>100067720.77607386</v>
      </c>
      <c r="H22" s="34">
        <f t="shared" si="0"/>
        <v>478543375.59201896</v>
      </c>
      <c r="I22" s="33"/>
    </row>
    <row r="23" spans="1:9" s="9" customFormat="1" ht="11.4" x14ac:dyDescent="0.2">
      <c r="A23" s="9" t="s">
        <v>19</v>
      </c>
      <c r="B23" s="22">
        <v>33988814.304414913</v>
      </c>
      <c r="C23" s="36">
        <v>48145820.197045244</v>
      </c>
      <c r="D23" s="36">
        <v>49024222.434913255</v>
      </c>
      <c r="E23" s="36">
        <v>50148166.779145844</v>
      </c>
      <c r="F23" s="36">
        <v>51057735.574872561</v>
      </c>
      <c r="G23" s="36">
        <v>52203241.972470611</v>
      </c>
      <c r="H23" s="34">
        <f t="shared" si="0"/>
        <v>250579186.95844752</v>
      </c>
      <c r="I23" s="33"/>
    </row>
    <row r="24" spans="1:9" s="9" customFormat="1" ht="11.4" x14ac:dyDescent="0.2">
      <c r="A24" s="9" t="s">
        <v>20</v>
      </c>
      <c r="B24" s="22">
        <v>260287218.96846357</v>
      </c>
      <c r="C24" s="36">
        <v>353883324.65438098</v>
      </c>
      <c r="D24" s="36">
        <v>360970216.21449256</v>
      </c>
      <c r="E24" s="36">
        <v>370035289.64589489</v>
      </c>
      <c r="F24" s="36">
        <v>377373919.89179671</v>
      </c>
      <c r="G24" s="36">
        <v>386613388.44681424</v>
      </c>
      <c r="H24" s="34">
        <f t="shared" si="0"/>
        <v>1848876138.8533795</v>
      </c>
      <c r="I24" s="33"/>
    </row>
    <row r="25" spans="1:9" s="9" customFormat="1" ht="11.4" x14ac:dyDescent="0.2">
      <c r="A25" s="9" t="s">
        <v>21</v>
      </c>
      <c r="B25" s="22">
        <v>383534728.61737841</v>
      </c>
      <c r="C25" s="36">
        <v>536396609.05241978</v>
      </c>
      <c r="D25" s="36">
        <v>546809638.01772523</v>
      </c>
      <c r="E25" s="36">
        <v>560150016.9924891</v>
      </c>
      <c r="F25" s="36">
        <v>570930822.63261461</v>
      </c>
      <c r="G25" s="36">
        <v>584524274.13485503</v>
      </c>
      <c r="H25" s="34">
        <f t="shared" si="0"/>
        <v>2798811360.8301039</v>
      </c>
      <c r="I25" s="33"/>
    </row>
    <row r="26" spans="1:9" s="9" customFormat="1" ht="11.4" x14ac:dyDescent="0.2">
      <c r="A26" s="9" t="s">
        <v>22</v>
      </c>
      <c r="B26" s="22">
        <v>150013488.23815563</v>
      </c>
      <c r="C26" s="36">
        <v>196453342.77899623</v>
      </c>
      <c r="D26" s="36">
        <v>200559031.01714969</v>
      </c>
      <c r="E26" s="36">
        <v>205798276.78064841</v>
      </c>
      <c r="F26" s="36">
        <v>210051076.80139118</v>
      </c>
      <c r="G26" s="36">
        <v>215393264.41035047</v>
      </c>
      <c r="H26" s="34">
        <f t="shared" si="0"/>
        <v>1028254991.788536</v>
      </c>
      <c r="I26" s="33"/>
    </row>
    <row r="27" spans="1:9" s="9" customFormat="1" ht="11.4" x14ac:dyDescent="0.2">
      <c r="A27" s="9" t="s">
        <v>23</v>
      </c>
      <c r="B27" s="22">
        <v>121535792.51519896</v>
      </c>
      <c r="C27" s="36">
        <v>163885642.87252027</v>
      </c>
      <c r="D27" s="36">
        <v>167182472.80789512</v>
      </c>
      <c r="E27" s="36">
        <v>171396208.35174048</v>
      </c>
      <c r="F27" s="36">
        <v>174810488.25767577</v>
      </c>
      <c r="G27" s="36">
        <v>179105864.68567267</v>
      </c>
      <c r="H27" s="34">
        <f t="shared" si="0"/>
        <v>856380676.97550428</v>
      </c>
      <c r="I27" s="33"/>
    </row>
    <row r="28" spans="1:9" s="9" customFormat="1" ht="11.4" x14ac:dyDescent="0.2">
      <c r="A28" s="9" t="s">
        <v>24</v>
      </c>
      <c r="B28" s="22">
        <v>30772508.12536845</v>
      </c>
      <c r="C28" s="36">
        <v>41846416.195565686</v>
      </c>
      <c r="D28" s="36">
        <v>42639815.338144667</v>
      </c>
      <c r="E28" s="36">
        <v>43652181.289458573</v>
      </c>
      <c r="F28" s="36">
        <v>44474017.631852403</v>
      </c>
      <c r="G28" s="36">
        <v>45506289.662120111</v>
      </c>
      <c r="H28" s="34">
        <f t="shared" si="0"/>
        <v>218118720.11714143</v>
      </c>
      <c r="I28" s="33"/>
    </row>
    <row r="29" spans="1:9" s="9" customFormat="1" ht="11.4" x14ac:dyDescent="0.2">
      <c r="A29" s="9" t="s">
        <v>25</v>
      </c>
      <c r="B29" s="22">
        <v>102860091.91413054</v>
      </c>
      <c r="C29" s="36">
        <v>140143557.22474211</v>
      </c>
      <c r="D29" s="36">
        <v>142930165.34940472</v>
      </c>
      <c r="E29" s="36">
        <v>146492045.89333892</v>
      </c>
      <c r="F29" s="36">
        <v>149377899.98964047</v>
      </c>
      <c r="G29" s="36">
        <v>153008745.53014281</v>
      </c>
      <c r="H29" s="34">
        <f t="shared" si="0"/>
        <v>731952413.98726904</v>
      </c>
      <c r="I29" s="33"/>
    </row>
    <row r="30" spans="1:9" s="9" customFormat="1" ht="11.4" x14ac:dyDescent="0.2">
      <c r="A30" s="9" t="s">
        <v>26</v>
      </c>
      <c r="B30" s="22">
        <v>22176616.652361456</v>
      </c>
      <c r="C30" s="36">
        <v>30370300.541236449</v>
      </c>
      <c r="D30" s="36">
        <v>30923420.849123269</v>
      </c>
      <c r="E30" s="36">
        <v>31629194.440096144</v>
      </c>
      <c r="F30" s="36">
        <v>32202139.765974037</v>
      </c>
      <c r="G30" s="36">
        <v>32921790.919526372</v>
      </c>
      <c r="H30" s="34">
        <f t="shared" si="0"/>
        <v>158046846.51595625</v>
      </c>
      <c r="I30" s="33"/>
    </row>
    <row r="31" spans="1:9" s="9" customFormat="1" ht="11.4" x14ac:dyDescent="0.2">
      <c r="A31" s="9" t="s">
        <v>54</v>
      </c>
      <c r="B31" s="22">
        <v>850645.52764071</v>
      </c>
      <c r="C31" s="36">
        <v>1460213.9027816288</v>
      </c>
      <c r="D31" s="36">
        <v>1469794.9998529791</v>
      </c>
      <c r="E31" s="36">
        <v>1482020.3420970128</v>
      </c>
      <c r="F31" s="36">
        <v>1491944.8470900317</v>
      </c>
      <c r="G31" s="36">
        <v>1504410.5755481687</v>
      </c>
      <c r="H31" s="34">
        <f t="shared" si="0"/>
        <v>7408384.6673698202</v>
      </c>
      <c r="I31" s="33"/>
    </row>
    <row r="32" spans="1:9" s="9" customFormat="1" ht="11.4" x14ac:dyDescent="0.2">
      <c r="A32" s="9" t="s">
        <v>27</v>
      </c>
      <c r="B32" s="22">
        <v>27011697.205650792</v>
      </c>
      <c r="C32" s="36">
        <v>36649947.988716483</v>
      </c>
      <c r="D32" s="36">
        <v>37342740.990811251</v>
      </c>
      <c r="E32" s="36">
        <v>38226734.939753458</v>
      </c>
      <c r="F32" s="36">
        <v>38944359.18141</v>
      </c>
      <c r="G32" s="36">
        <v>39845735.033672422</v>
      </c>
      <c r="H32" s="34">
        <f t="shared" si="0"/>
        <v>191009518.13436362</v>
      </c>
      <c r="I32" s="33"/>
    </row>
    <row r="33" spans="1:9" s="9" customFormat="1" ht="11.4" x14ac:dyDescent="0.2">
      <c r="A33" s="9" t="s">
        <v>28</v>
      </c>
      <c r="B33" s="22">
        <v>67595377.973617792</v>
      </c>
      <c r="C33" s="36">
        <v>89562901.194423527</v>
      </c>
      <c r="D33" s="36">
        <v>91385334.442897186</v>
      </c>
      <c r="E33" s="36">
        <v>93711728.936329499</v>
      </c>
      <c r="F33" s="36">
        <v>95599380.920475587</v>
      </c>
      <c r="G33" s="36">
        <v>97971347.197717413</v>
      </c>
      <c r="H33" s="34">
        <f t="shared" si="0"/>
        <v>468230692.69184321</v>
      </c>
      <c r="I33" s="33"/>
    </row>
    <row r="34" spans="1:9" s="9" customFormat="1" ht="11.4" x14ac:dyDescent="0.2">
      <c r="A34" s="9" t="s">
        <v>29</v>
      </c>
      <c r="B34" s="22">
        <v>17328124.198038973</v>
      </c>
      <c r="C34" s="36">
        <v>24266609.027487058</v>
      </c>
      <c r="D34" s="36">
        <v>24695918.82759136</v>
      </c>
      <c r="E34" s="36">
        <v>25243711.985931721</v>
      </c>
      <c r="F34" s="36">
        <v>25688409.231834088</v>
      </c>
      <c r="G34" s="36">
        <v>26246973.608901598</v>
      </c>
      <c r="H34" s="34">
        <f t="shared" si="0"/>
        <v>126141622.68174583</v>
      </c>
      <c r="I34" s="33"/>
    </row>
    <row r="35" spans="1:9" s="9" customFormat="1" ht="11.4" x14ac:dyDescent="0.2">
      <c r="A35" s="9" t="s">
        <v>30</v>
      </c>
      <c r="B35" s="22">
        <v>625025595.36819375</v>
      </c>
      <c r="C35" s="36">
        <v>854972797.93917024</v>
      </c>
      <c r="D35" s="36">
        <v>872000608.1527468</v>
      </c>
      <c r="E35" s="36">
        <v>893793053.04318619</v>
      </c>
      <c r="F35" s="36">
        <v>911424537.02031112</v>
      </c>
      <c r="G35" s="36">
        <v>933634226.56587124</v>
      </c>
      <c r="H35" s="34">
        <f t="shared" si="0"/>
        <v>4465825222.7212858</v>
      </c>
      <c r="I35" s="33"/>
    </row>
    <row r="36" spans="1:9" s="9" customFormat="1" ht="11.4" x14ac:dyDescent="0.2">
      <c r="A36" s="9" t="s">
        <v>31</v>
      </c>
      <c r="B36" s="22">
        <v>53005004.559647456</v>
      </c>
      <c r="C36" s="36">
        <v>72631290.702155083</v>
      </c>
      <c r="D36" s="36">
        <v>74033047.927750707</v>
      </c>
      <c r="E36" s="36">
        <v>75824837.857328922</v>
      </c>
      <c r="F36" s="36">
        <v>77276514.539402738</v>
      </c>
      <c r="G36" s="36">
        <v>79102989.317870587</v>
      </c>
      <c r="H36" s="34">
        <f t="shared" si="0"/>
        <v>378868680.34450805</v>
      </c>
      <c r="I36" s="33"/>
    </row>
    <row r="37" spans="1:9" s="9" customFormat="1" ht="11.4" x14ac:dyDescent="0.2">
      <c r="A37" s="9" t="s">
        <v>32</v>
      </c>
      <c r="B37" s="22">
        <v>1519159473.7315476</v>
      </c>
      <c r="C37" s="36">
        <v>2155742845.6118355</v>
      </c>
      <c r="D37" s="36">
        <v>2197080848.1358681</v>
      </c>
      <c r="E37" s="36">
        <v>2250093445.2641416</v>
      </c>
      <c r="F37" s="36">
        <v>2292886010.408061</v>
      </c>
      <c r="G37" s="36">
        <v>2346895077.6613793</v>
      </c>
      <c r="H37" s="34">
        <f t="shared" si="0"/>
        <v>11242698227.081285</v>
      </c>
      <c r="I37" s="33"/>
    </row>
    <row r="38" spans="1:9" s="9" customFormat="1" ht="11.4" x14ac:dyDescent="0.2">
      <c r="A38" s="9" t="s">
        <v>33</v>
      </c>
      <c r="B38" s="22">
        <v>133478327.8235753</v>
      </c>
      <c r="C38" s="36">
        <v>175793554.23792499</v>
      </c>
      <c r="D38" s="36">
        <v>179433572.61279324</v>
      </c>
      <c r="E38" s="36">
        <v>184079149.0152635</v>
      </c>
      <c r="F38" s="36">
        <v>187849535.62388954</v>
      </c>
      <c r="G38" s="36">
        <v>192586291.0280219</v>
      </c>
      <c r="H38" s="34">
        <f t="shared" si="0"/>
        <v>919742102.51789331</v>
      </c>
      <c r="I38" s="33"/>
    </row>
    <row r="39" spans="1:9" s="9" customFormat="1" ht="11.4" x14ac:dyDescent="0.2">
      <c r="A39" s="9" t="s">
        <v>34</v>
      </c>
      <c r="B39" s="22">
        <v>15056085.464031328</v>
      </c>
      <c r="C39" s="36">
        <v>21203698.93848202</v>
      </c>
      <c r="D39" s="36">
        <v>21566892.255649269</v>
      </c>
      <c r="E39" s="36">
        <v>22030321.728895072</v>
      </c>
      <c r="F39" s="36">
        <v>22406532.694199491</v>
      </c>
      <c r="G39" s="36">
        <v>22879074.542081915</v>
      </c>
      <c r="H39" s="34">
        <f t="shared" si="0"/>
        <v>110086520.15930775</v>
      </c>
      <c r="I39" s="33"/>
    </row>
    <row r="40" spans="1:9" s="9" customFormat="1" ht="11.4" x14ac:dyDescent="0.2">
      <c r="A40" s="9" t="s">
        <v>35</v>
      </c>
      <c r="B40" s="22">
        <v>193647757.80882609</v>
      </c>
      <c r="C40" s="36">
        <v>260227208.66258374</v>
      </c>
      <c r="D40" s="36">
        <v>265520312.39233652</v>
      </c>
      <c r="E40" s="36">
        <v>272284375.41806185</v>
      </c>
      <c r="F40" s="36">
        <v>277766163.32892942</v>
      </c>
      <c r="G40" s="36">
        <v>284661477.03574479</v>
      </c>
      <c r="H40" s="34">
        <f t="shared" si="0"/>
        <v>1360459536.8376565</v>
      </c>
      <c r="I40" s="33"/>
    </row>
    <row r="41" spans="1:9" s="9" customFormat="1" ht="11.4" x14ac:dyDescent="0.2">
      <c r="A41" s="9" t="s">
        <v>36</v>
      </c>
      <c r="B41" s="22">
        <v>51009768.723696448</v>
      </c>
      <c r="C41" s="36">
        <v>67462740.259279147</v>
      </c>
      <c r="D41" s="36">
        <v>68799272.338424385</v>
      </c>
      <c r="E41" s="36">
        <v>70504794.098386198</v>
      </c>
      <c r="F41" s="36">
        <v>71889217.448756307</v>
      </c>
      <c r="G41" s="36">
        <v>73628252.961070746</v>
      </c>
      <c r="H41" s="34">
        <f t="shared" si="0"/>
        <v>352284277.10591674</v>
      </c>
      <c r="I41" s="33"/>
    </row>
    <row r="42" spans="1:9" s="9" customFormat="1" ht="11.4" x14ac:dyDescent="0.2">
      <c r="A42" s="9" t="s">
        <v>37</v>
      </c>
      <c r="B42" s="22">
        <v>111013043.54047693</v>
      </c>
      <c r="C42" s="36">
        <v>152425155.81821606</v>
      </c>
      <c r="D42" s="36">
        <v>155432063.76231918</v>
      </c>
      <c r="E42" s="36">
        <v>159278194.02247301</v>
      </c>
      <c r="F42" s="36">
        <v>162391923.04533812</v>
      </c>
      <c r="G42" s="36">
        <v>166312063.50633049</v>
      </c>
      <c r="H42" s="34">
        <f t="shared" si="0"/>
        <v>795839400.15467691</v>
      </c>
      <c r="I42" s="33"/>
    </row>
    <row r="43" spans="1:9" s="9" customFormat="1" ht="11.4" x14ac:dyDescent="0.2">
      <c r="A43" s="9" t="s">
        <v>38</v>
      </c>
      <c r="B43" s="22">
        <v>436928083.18982065</v>
      </c>
      <c r="C43" s="36">
        <v>613948054.32528293</v>
      </c>
      <c r="D43" s="36">
        <v>625855449.28576493</v>
      </c>
      <c r="E43" s="36">
        <v>641113551.34121311</v>
      </c>
      <c r="F43" s="36">
        <v>653441170.62977743</v>
      </c>
      <c r="G43" s="36">
        <v>668988165.33157706</v>
      </c>
      <c r="H43" s="34">
        <f t="shared" si="0"/>
        <v>3203346390.9136152</v>
      </c>
      <c r="I43" s="33"/>
    </row>
    <row r="44" spans="1:9" s="9" customFormat="1" ht="11.4" x14ac:dyDescent="0.2">
      <c r="A44" s="9" t="s">
        <v>39</v>
      </c>
      <c r="B44" s="22">
        <v>67976571.931093439</v>
      </c>
      <c r="C44" s="36">
        <v>90447787.966419011</v>
      </c>
      <c r="D44" s="36">
        <v>92315907.816273987</v>
      </c>
      <c r="E44" s="36">
        <v>94702120.247563556</v>
      </c>
      <c r="F44" s="36">
        <v>96636941.271554068</v>
      </c>
      <c r="G44" s="36">
        <v>99069638.795626566</v>
      </c>
      <c r="H44" s="34">
        <f t="shared" si="0"/>
        <v>473172396.0974372</v>
      </c>
      <c r="I44" s="33"/>
    </row>
    <row r="45" spans="1:9" s="9" customFormat="1" ht="11.4" x14ac:dyDescent="0.2">
      <c r="A45" s="9" t="s">
        <v>40</v>
      </c>
      <c r="B45" s="22">
        <v>40655894.378727064</v>
      </c>
      <c r="C45" s="36">
        <v>55934457.490057535</v>
      </c>
      <c r="D45" s="36">
        <v>56998737.516384065</v>
      </c>
      <c r="E45" s="36">
        <v>58358924.788558997</v>
      </c>
      <c r="F45" s="36">
        <v>59461128.867257796</v>
      </c>
      <c r="G45" s="36">
        <v>60847684.7798758</v>
      </c>
      <c r="H45" s="34">
        <f t="shared" si="0"/>
        <v>291600933.4421342</v>
      </c>
      <c r="I45" s="33"/>
    </row>
    <row r="46" spans="1:9" s="9" customFormat="1" ht="11.4" x14ac:dyDescent="0.2">
      <c r="A46" s="9" t="s">
        <v>41</v>
      </c>
      <c r="B46" s="22">
        <v>53457087.654518038</v>
      </c>
      <c r="C46" s="36">
        <v>71350900.787520722</v>
      </c>
      <c r="D46" s="36">
        <v>72775549.517950088</v>
      </c>
      <c r="E46" s="36">
        <v>74593380.91035971</v>
      </c>
      <c r="F46" s="36">
        <v>76069092.293172926</v>
      </c>
      <c r="G46" s="36">
        <v>77922667.57704401</v>
      </c>
      <c r="H46" s="34">
        <f t="shared" si="0"/>
        <v>372711591.08604747</v>
      </c>
      <c r="I46" s="33"/>
    </row>
    <row r="47" spans="1:9" s="9" customFormat="1" ht="11.4" x14ac:dyDescent="0.2">
      <c r="A47" s="9" t="s">
        <v>42</v>
      </c>
      <c r="B47" s="22">
        <v>17362742.6496066</v>
      </c>
      <c r="C47" s="36">
        <v>23993271.803430904</v>
      </c>
      <c r="D47" s="36">
        <v>24413628.406240687</v>
      </c>
      <c r="E47" s="36">
        <v>24949997.417360034</v>
      </c>
      <c r="F47" s="36">
        <v>25385420.463744253</v>
      </c>
      <c r="G47" s="36">
        <v>25932336.038801312</v>
      </c>
      <c r="H47" s="34">
        <f t="shared" si="0"/>
        <v>124674654.12957719</v>
      </c>
      <c r="I47" s="33"/>
    </row>
    <row r="48" spans="1:9" s="9" customFormat="1" ht="11.4" x14ac:dyDescent="0.2">
      <c r="A48" s="9" t="s">
        <v>43</v>
      </c>
      <c r="B48" s="22">
        <v>93466628.692683429</v>
      </c>
      <c r="C48" s="36">
        <v>124543033.45658933</v>
      </c>
      <c r="D48" s="36">
        <v>127071799.34230959</v>
      </c>
      <c r="E48" s="36">
        <v>130299950.29759097</v>
      </c>
      <c r="F48" s="36">
        <v>132919201.96703923</v>
      </c>
      <c r="G48" s="36">
        <v>136210571.95127103</v>
      </c>
      <c r="H48" s="34">
        <f t="shared" si="0"/>
        <v>651044557.01480019</v>
      </c>
      <c r="I48" s="33"/>
    </row>
    <row r="49" spans="1:9" s="9" customFormat="1" ht="11.4" x14ac:dyDescent="0.2">
      <c r="A49" s="9" t="s">
        <v>44</v>
      </c>
      <c r="B49" s="22">
        <v>490753134.60249531</v>
      </c>
      <c r="C49" s="36">
        <v>648900439.94212008</v>
      </c>
      <c r="D49" s="36">
        <v>662418924.1804074</v>
      </c>
      <c r="E49" s="36">
        <v>679685866.74661815</v>
      </c>
      <c r="F49" s="36">
        <v>693687096.65039241</v>
      </c>
      <c r="G49" s="36">
        <v>711290527.46330404</v>
      </c>
      <c r="H49" s="34">
        <f t="shared" si="0"/>
        <v>3395982854.9828424</v>
      </c>
      <c r="I49" s="33"/>
    </row>
    <row r="50" spans="1:9" s="9" customFormat="1" ht="11.4" x14ac:dyDescent="0.2">
      <c r="A50" s="9" t="s">
        <v>45</v>
      </c>
      <c r="B50" s="22">
        <v>92429880.165385246</v>
      </c>
      <c r="C50" s="36">
        <v>127406451.79851887</v>
      </c>
      <c r="D50" s="36">
        <v>129899006.41372524</v>
      </c>
      <c r="E50" s="36">
        <v>133087778.71484447</v>
      </c>
      <c r="F50" s="36">
        <v>135668825.84665561</v>
      </c>
      <c r="G50" s="36">
        <v>138918864.14965561</v>
      </c>
      <c r="H50" s="34">
        <f t="shared" si="0"/>
        <v>664980926.92339981</v>
      </c>
      <c r="I50" s="33"/>
    </row>
    <row r="51" spans="1:9" s="9" customFormat="1" ht="11.4" x14ac:dyDescent="0.2">
      <c r="A51" s="9" t="s">
        <v>46</v>
      </c>
      <c r="B51" s="22">
        <v>10099015.222887028</v>
      </c>
      <c r="C51" s="36">
        <v>14921805.212943286</v>
      </c>
      <c r="D51" s="36">
        <v>15150359.627670677</v>
      </c>
      <c r="E51" s="36">
        <v>15441991.790294925</v>
      </c>
      <c r="F51" s="36">
        <v>15678738.117494531</v>
      </c>
      <c r="G51" s="36">
        <v>15976104.622754859</v>
      </c>
      <c r="H51" s="34">
        <f t="shared" si="0"/>
        <v>77168999.371158272</v>
      </c>
      <c r="I51" s="33"/>
    </row>
    <row r="52" spans="1:9" s="9" customFormat="1" ht="11.4" x14ac:dyDescent="0.2">
      <c r="A52" s="9" t="s">
        <v>47</v>
      </c>
      <c r="B52" s="22">
        <v>2223195.8404190047</v>
      </c>
      <c r="C52" s="36">
        <v>3235644.4572359086</v>
      </c>
      <c r="D52" s="36">
        <v>3283378.1633775481</v>
      </c>
      <c r="E52" s="36">
        <v>3344285.6879722364</v>
      </c>
      <c r="F52" s="36">
        <v>3393730.2794061592</v>
      </c>
      <c r="G52" s="36">
        <v>3455835.4243600867</v>
      </c>
      <c r="H52" s="34">
        <f t="shared" si="0"/>
        <v>16712874.012351939</v>
      </c>
      <c r="I52" s="33"/>
    </row>
    <row r="53" spans="1:9" s="9" customFormat="1" ht="11.4" x14ac:dyDescent="0.2">
      <c r="A53" s="9" t="s">
        <v>48</v>
      </c>
      <c r="B53" s="22">
        <v>180653815.88542596</v>
      </c>
      <c r="C53" s="36">
        <v>236011033.6922785</v>
      </c>
      <c r="D53" s="36">
        <v>240952260.3409192</v>
      </c>
      <c r="E53" s="36">
        <v>247258332.13490763</v>
      </c>
      <c r="F53" s="36">
        <v>252376547.78257361</v>
      </c>
      <c r="G53" s="36">
        <v>258806419.0099088</v>
      </c>
      <c r="H53" s="34">
        <f t="shared" si="0"/>
        <v>1235404592.9605877</v>
      </c>
      <c r="I53" s="33"/>
    </row>
    <row r="54" spans="1:9" s="9" customFormat="1" ht="11.4" x14ac:dyDescent="0.2">
      <c r="A54" s="9" t="s">
        <v>49</v>
      </c>
      <c r="B54" s="22">
        <v>270111606.9926089</v>
      </c>
      <c r="C54" s="36">
        <v>368243524.9062978</v>
      </c>
      <c r="D54" s="36">
        <v>375621398.52760857</v>
      </c>
      <c r="E54" s="36">
        <v>385060749.61103183</v>
      </c>
      <c r="F54" s="36">
        <v>392700486.82926983</v>
      </c>
      <c r="G54" s="36">
        <v>402321076.3315869</v>
      </c>
      <c r="H54" s="34">
        <f t="shared" si="0"/>
        <v>1923947236.2057948</v>
      </c>
      <c r="I54" s="33"/>
    </row>
    <row r="55" spans="1:9" s="9" customFormat="1" ht="11.4" x14ac:dyDescent="0.2">
      <c r="A55" s="9" t="s">
        <v>50</v>
      </c>
      <c r="B55" s="22">
        <v>27093134.58396925</v>
      </c>
      <c r="C55" s="36">
        <v>37519141.940863982</v>
      </c>
      <c r="D55" s="36">
        <v>38218368.135025546</v>
      </c>
      <c r="E55" s="36">
        <v>39110848.67552641</v>
      </c>
      <c r="F55" s="36">
        <v>39835108.400041096</v>
      </c>
      <c r="G55" s="36">
        <v>40745089.730282038</v>
      </c>
      <c r="H55" s="34">
        <f t="shared" si="0"/>
        <v>195428556.88173908</v>
      </c>
      <c r="I55" s="33"/>
    </row>
    <row r="56" spans="1:9" s="9" customFormat="1" ht="11.4" x14ac:dyDescent="0.2">
      <c r="A56" s="9" t="s">
        <v>51</v>
      </c>
      <c r="B56" s="22">
        <v>86861647.374240801</v>
      </c>
      <c r="C56" s="36">
        <v>114580671.72732639</v>
      </c>
      <c r="D56" s="36">
        <v>116929116.67825474</v>
      </c>
      <c r="E56" s="36">
        <v>119926208.5688898</v>
      </c>
      <c r="F56" s="36">
        <v>122358775.14781962</v>
      </c>
      <c r="G56" s="36">
        <v>125414710.61103956</v>
      </c>
      <c r="H56" s="34">
        <f t="shared" si="0"/>
        <v>599209482.73333013</v>
      </c>
      <c r="I56" s="33"/>
    </row>
    <row r="57" spans="1:9" s="9" customFormat="1" ht="11.4" x14ac:dyDescent="0.2">
      <c r="A57" s="9" t="s">
        <v>52</v>
      </c>
      <c r="B57" s="22">
        <v>12458588.49650177</v>
      </c>
      <c r="C57" s="36">
        <v>17940450.314238757</v>
      </c>
      <c r="D57" s="36">
        <v>18232891.830569841</v>
      </c>
      <c r="E57" s="36">
        <v>18606043.017050721</v>
      </c>
      <c r="F57" s="36">
        <v>18908966.29589171</v>
      </c>
      <c r="G57" s="36">
        <v>19289454.72779474</v>
      </c>
      <c r="H57" s="34">
        <f t="shared" si="0"/>
        <v>92977806.185545772</v>
      </c>
      <c r="I57" s="33"/>
    </row>
    <row r="58" spans="1:9" s="14" customFormat="1" ht="12" thickBot="1" x14ac:dyDescent="0.25">
      <c r="A58" s="11" t="s">
        <v>143</v>
      </c>
      <c r="B58" s="13">
        <f t="shared" ref="B58:G58" si="1">SUM(B2:B57)</f>
        <v>9638986380.3330078</v>
      </c>
      <c r="C58" s="13">
        <f t="shared" si="1"/>
        <v>13243753844.232498</v>
      </c>
      <c r="D58" s="13">
        <f t="shared" si="1"/>
        <v>13505669270.696095</v>
      </c>
      <c r="E58" s="13">
        <f t="shared" si="1"/>
        <v>13840826658.111998</v>
      </c>
      <c r="F58" s="13">
        <f t="shared" si="1"/>
        <v>14112032240.251503</v>
      </c>
      <c r="G58" s="13">
        <f t="shared" si="1"/>
        <v>14453614548.1075</v>
      </c>
      <c r="H58" s="13">
        <f>SUM(H2:H57)</f>
        <v>69155896561.399551</v>
      </c>
      <c r="I58" s="45"/>
    </row>
    <row r="59" spans="1:9" s="14" customFormat="1" ht="12" thickTop="1" x14ac:dyDescent="0.2">
      <c r="A59" s="15" t="s">
        <v>83</v>
      </c>
      <c r="B59" s="22">
        <v>72798004</v>
      </c>
      <c r="C59" s="36">
        <v>114903306</v>
      </c>
      <c r="D59" s="36">
        <v>116874007</v>
      </c>
      <c r="E59" s="36">
        <v>119398254</v>
      </c>
      <c r="F59" s="36">
        <v>121438603</v>
      </c>
      <c r="G59" s="46">
        <v>124010817</v>
      </c>
      <c r="H59" s="34">
        <f>C59+D59+E59+F59+G59</f>
        <v>596624987</v>
      </c>
      <c r="I59" s="45"/>
    </row>
    <row r="60" spans="1:9" s="14" customFormat="1" ht="11.4" x14ac:dyDescent="0.2">
      <c r="A60" s="15" t="s">
        <v>175</v>
      </c>
      <c r="B60" s="22">
        <v>2019898</v>
      </c>
      <c r="C60" s="36">
        <v>2625869</v>
      </c>
      <c r="D60" s="36">
        <v>2680725</v>
      </c>
      <c r="E60" s="36">
        <v>2750722</v>
      </c>
      <c r="F60" s="36">
        <v>2807546</v>
      </c>
      <c r="G60" s="46">
        <v>2878919</v>
      </c>
      <c r="H60" s="34">
        <f t="shared" si="0"/>
        <v>13743781</v>
      </c>
      <c r="I60" s="45"/>
    </row>
    <row r="61" spans="1:9" s="40" customFormat="1" ht="12.6" thickBot="1" x14ac:dyDescent="0.3">
      <c r="A61" s="18" t="s">
        <v>145</v>
      </c>
      <c r="B61" s="39">
        <f t="shared" ref="B61" si="2">B58+B59+B60</f>
        <v>9713804282.3330078</v>
      </c>
      <c r="C61" s="50">
        <f>ROUND(C58+C59+C60,0)</f>
        <v>13361283019</v>
      </c>
      <c r="D61" s="50">
        <f t="shared" ref="D61:G61" si="3">ROUND(D58+D59+D60,0)</f>
        <v>13625224003</v>
      </c>
      <c r="E61" s="50">
        <f t="shared" si="3"/>
        <v>13962975634</v>
      </c>
      <c r="F61" s="50">
        <f t="shared" si="3"/>
        <v>14236278389</v>
      </c>
      <c r="G61" s="50">
        <f t="shared" si="3"/>
        <v>14580504284</v>
      </c>
      <c r="H61" s="50">
        <f>SUM(C61:G61)</f>
        <v>69766265329</v>
      </c>
      <c r="I61" s="47"/>
    </row>
    <row r="62" spans="1:9" s="9" customFormat="1" ht="12" thickTop="1" x14ac:dyDescent="0.2">
      <c r="B62" s="22"/>
      <c r="C62" s="36"/>
      <c r="D62" s="36"/>
      <c r="E62" s="36"/>
      <c r="F62" s="36"/>
      <c r="G62" s="36"/>
      <c r="H62" s="34"/>
      <c r="I62" s="33"/>
    </row>
    <row r="63" spans="1:9" s="9" customFormat="1" ht="11.4" x14ac:dyDescent="0.2">
      <c r="B63" s="22"/>
      <c r="C63" s="36"/>
      <c r="D63" s="36"/>
      <c r="E63" s="36"/>
      <c r="F63" s="36"/>
      <c r="G63" s="36"/>
      <c r="H63" s="34"/>
      <c r="I63" s="33"/>
    </row>
    <row r="64" spans="1:9" s="9" customFormat="1" ht="12" x14ac:dyDescent="0.25">
      <c r="A64" s="24" t="s">
        <v>157</v>
      </c>
      <c r="B64" s="22"/>
      <c r="C64" s="36"/>
      <c r="D64" s="36"/>
      <c r="E64" s="36"/>
      <c r="F64" s="36"/>
      <c r="G64" s="36"/>
      <c r="H64" s="34"/>
      <c r="I64" s="33"/>
    </row>
    <row r="65" spans="1:9" s="9" customFormat="1" ht="11.4" x14ac:dyDescent="0.2">
      <c r="A65" s="9" t="s">
        <v>173</v>
      </c>
      <c r="B65" s="22">
        <v>10000000</v>
      </c>
      <c r="C65" s="36">
        <v>13157184</v>
      </c>
      <c r="D65" s="36">
        <v>13432051</v>
      </c>
      <c r="E65" s="36">
        <v>13782778</v>
      </c>
      <c r="F65" s="36">
        <v>14067497</v>
      </c>
      <c r="G65" s="36">
        <v>14425121</v>
      </c>
      <c r="H65" s="34">
        <f t="shared" ref="H65:H75" si="4">C65+D65+E65+F65+G65</f>
        <v>68864631</v>
      </c>
      <c r="I65" s="33"/>
    </row>
    <row r="66" spans="1:9" s="9" customFormat="1" ht="11.4" x14ac:dyDescent="0.2">
      <c r="A66" s="9" t="s">
        <v>147</v>
      </c>
      <c r="B66" s="22">
        <v>30000000</v>
      </c>
      <c r="C66" s="36">
        <v>30000000</v>
      </c>
      <c r="D66" s="36">
        <v>30000000</v>
      </c>
      <c r="E66" s="36">
        <v>30000000</v>
      </c>
      <c r="F66" s="36">
        <v>30000000</v>
      </c>
      <c r="G66" s="36">
        <v>30000000</v>
      </c>
      <c r="H66" s="34">
        <f t="shared" si="4"/>
        <v>150000000</v>
      </c>
      <c r="I66" s="33"/>
    </row>
    <row r="67" spans="1:9" s="9" customFormat="1" ht="11.4" x14ac:dyDescent="0.2">
      <c r="A67" s="9" t="s">
        <v>144</v>
      </c>
      <c r="B67" s="22">
        <v>3500000</v>
      </c>
      <c r="C67" s="36">
        <v>4605014</v>
      </c>
      <c r="D67" s="36">
        <v>4701218</v>
      </c>
      <c r="E67" s="36">
        <v>4823972</v>
      </c>
      <c r="F67" s="36">
        <v>4923624</v>
      </c>
      <c r="G67" s="36">
        <v>5048792</v>
      </c>
      <c r="H67" s="34">
        <f t="shared" si="4"/>
        <v>24102620</v>
      </c>
      <c r="I67" s="33"/>
    </row>
    <row r="68" spans="1:9" s="9" customFormat="1" ht="11.4" x14ac:dyDescent="0.2">
      <c r="A68" s="9" t="s">
        <v>148</v>
      </c>
      <c r="B68" s="22">
        <v>5000000</v>
      </c>
      <c r="C68" s="36">
        <v>8752896</v>
      </c>
      <c r="D68" s="36">
        <v>8935753</v>
      </c>
      <c r="E68" s="36">
        <v>9169076</v>
      </c>
      <c r="F68" s="36">
        <v>9358487</v>
      </c>
      <c r="G68" s="36">
        <v>9596398</v>
      </c>
      <c r="H68" s="34">
        <f t="shared" si="4"/>
        <v>45812610</v>
      </c>
      <c r="I68" s="33"/>
    </row>
    <row r="69" spans="1:9" s="9" customFormat="1" ht="11.4" x14ac:dyDescent="0.2">
      <c r="A69" s="9" t="s">
        <v>149</v>
      </c>
      <c r="B69" s="22">
        <v>48000000</v>
      </c>
      <c r="C69" s="36">
        <v>36840115</v>
      </c>
      <c r="D69" s="36">
        <v>37609743</v>
      </c>
      <c r="E69" s="36">
        <v>38591779</v>
      </c>
      <c r="F69" s="36">
        <v>39388993</v>
      </c>
      <c r="G69" s="36">
        <v>40390337</v>
      </c>
      <c r="H69" s="34">
        <f t="shared" si="4"/>
        <v>192820967</v>
      </c>
      <c r="I69" s="33"/>
    </row>
    <row r="70" spans="1:9" s="9" customFormat="1" ht="11.4" x14ac:dyDescent="0.2">
      <c r="A70" s="9" t="s">
        <v>150</v>
      </c>
      <c r="B70" s="22">
        <v>14000000</v>
      </c>
      <c r="C70" s="36">
        <v>11841465</v>
      </c>
      <c r="D70" s="36">
        <v>12088846</v>
      </c>
      <c r="E70" s="36">
        <v>12404500</v>
      </c>
      <c r="F70" s="36">
        <v>12660748</v>
      </c>
      <c r="G70" s="36">
        <v>12982608</v>
      </c>
      <c r="H70" s="34">
        <f t="shared" si="4"/>
        <v>61978167</v>
      </c>
      <c r="I70" s="33"/>
    </row>
    <row r="71" spans="1:9" s="9" customFormat="1" ht="11.4" x14ac:dyDescent="0.2">
      <c r="A71" s="9" t="s">
        <v>153</v>
      </c>
      <c r="B71" s="22">
        <v>3000000</v>
      </c>
      <c r="C71" s="36">
        <v>5000000</v>
      </c>
      <c r="D71" s="36">
        <v>5104455</v>
      </c>
      <c r="E71" s="36">
        <v>5237739</v>
      </c>
      <c r="F71" s="36">
        <v>5345938</v>
      </c>
      <c r="G71" s="36">
        <v>5481842</v>
      </c>
      <c r="H71" s="34">
        <f t="shared" si="4"/>
        <v>26169974</v>
      </c>
      <c r="I71" s="33"/>
    </row>
    <row r="72" spans="1:9" s="9" customFormat="1" ht="11.4" x14ac:dyDescent="0.2">
      <c r="A72" s="9" t="s">
        <v>154</v>
      </c>
      <c r="B72" s="22">
        <v>4000000</v>
      </c>
      <c r="C72" s="36">
        <v>5262874</v>
      </c>
      <c r="D72" s="36">
        <v>5372820</v>
      </c>
      <c r="E72" s="36">
        <v>5513111</v>
      </c>
      <c r="F72" s="36">
        <v>5626999</v>
      </c>
      <c r="G72" s="36">
        <v>5770048</v>
      </c>
      <c r="H72" s="34">
        <f t="shared" si="4"/>
        <v>27545852</v>
      </c>
      <c r="I72" s="33"/>
    </row>
    <row r="73" spans="1:9" s="9" customFormat="1" ht="11.4" x14ac:dyDescent="0.2">
      <c r="A73" s="9" t="s">
        <v>171</v>
      </c>
      <c r="B73" s="22">
        <v>344044179</v>
      </c>
      <c r="C73" s="36">
        <v>447257433</v>
      </c>
      <c r="D73" s="36">
        <v>456601111</v>
      </c>
      <c r="E73" s="36">
        <v>468523511</v>
      </c>
      <c r="F73" s="36">
        <v>478202088</v>
      </c>
      <c r="G73" s="36">
        <v>490358916</v>
      </c>
      <c r="H73" s="34">
        <f t="shared" si="4"/>
        <v>2340943059</v>
      </c>
      <c r="I73" s="33"/>
    </row>
    <row r="74" spans="1:9" s="9" customFormat="1" ht="11.4" x14ac:dyDescent="0.2">
      <c r="A74" s="9" t="s">
        <v>169</v>
      </c>
      <c r="B74" s="22">
        <v>0</v>
      </c>
      <c r="C74" s="36">
        <v>300000000</v>
      </c>
      <c r="D74" s="36">
        <v>300000000</v>
      </c>
      <c r="E74" s="36">
        <v>300000000</v>
      </c>
      <c r="F74" s="36">
        <v>300000000</v>
      </c>
      <c r="G74" s="36">
        <v>300000000</v>
      </c>
      <c r="H74" s="34">
        <f t="shared" si="4"/>
        <v>1500000000</v>
      </c>
      <c r="I74" s="33"/>
    </row>
    <row r="75" spans="1:9" s="9" customFormat="1" ht="11.4" x14ac:dyDescent="0.2">
      <c r="A75" s="9" t="s">
        <v>170</v>
      </c>
      <c r="B75" s="22">
        <v>115016543</v>
      </c>
      <c r="C75" s="36">
        <v>131000000</v>
      </c>
      <c r="D75" s="36">
        <v>134930000</v>
      </c>
      <c r="E75" s="36">
        <v>138977900</v>
      </c>
      <c r="F75" s="36">
        <v>143147237</v>
      </c>
      <c r="G75" s="36">
        <v>147441654</v>
      </c>
      <c r="H75" s="34">
        <f t="shared" si="4"/>
        <v>695496791</v>
      </c>
      <c r="I75" s="33"/>
    </row>
    <row r="76" spans="1:9" s="9" customFormat="1" ht="12" x14ac:dyDescent="0.25">
      <c r="A76" s="25" t="s">
        <v>145</v>
      </c>
      <c r="B76" s="23">
        <f>SUM(B65:B75)</f>
        <v>576560722</v>
      </c>
      <c r="C76" s="48">
        <f>SUM(C65:C75)</f>
        <v>993716981</v>
      </c>
      <c r="D76" s="48">
        <f t="shared" ref="D76:G76" si="5">SUM(D65:D75)</f>
        <v>1008775997</v>
      </c>
      <c r="E76" s="48">
        <f t="shared" si="5"/>
        <v>1027024366</v>
      </c>
      <c r="F76" s="48">
        <f t="shared" si="5"/>
        <v>1042721611</v>
      </c>
      <c r="G76" s="48">
        <f t="shared" si="5"/>
        <v>1061495716</v>
      </c>
      <c r="H76" s="49">
        <f>SUM(H65:H75)</f>
        <v>5133734671</v>
      </c>
      <c r="I76" s="33"/>
    </row>
    <row r="77" spans="1:9" s="9" customFormat="1" ht="11.4" x14ac:dyDescent="0.2">
      <c r="B77" s="22"/>
      <c r="C77" s="36"/>
      <c r="D77" s="36"/>
      <c r="E77" s="36"/>
      <c r="F77" s="36"/>
      <c r="G77" s="36"/>
      <c r="H77" s="34"/>
      <c r="I77" s="33"/>
    </row>
    <row r="78" spans="1:9" s="9" customFormat="1" ht="12" x14ac:dyDescent="0.25">
      <c r="A78" s="24" t="s">
        <v>183</v>
      </c>
      <c r="B78" s="22"/>
      <c r="C78" s="36"/>
      <c r="D78" s="36"/>
      <c r="E78" s="36"/>
      <c r="F78" s="36"/>
      <c r="G78" s="36"/>
      <c r="H78" s="34"/>
      <c r="I78" s="33"/>
    </row>
    <row r="79" spans="1:9" s="9" customFormat="1" ht="11.4" x14ac:dyDescent="0.2">
      <c r="A79" s="9" t="s">
        <v>182</v>
      </c>
      <c r="B79" s="22">
        <v>2301785760</v>
      </c>
      <c r="C79" s="36">
        <v>3000000000</v>
      </c>
      <c r="D79" s="36">
        <v>3000000000</v>
      </c>
      <c r="E79" s="36">
        <v>3000000000</v>
      </c>
      <c r="F79" s="36">
        <v>3000000000</v>
      </c>
      <c r="G79" s="36">
        <v>3000000000</v>
      </c>
      <c r="H79" s="34">
        <f t="shared" ref="H79:H82" si="6">C79+D79+E79+F79+G79</f>
        <v>15000000000</v>
      </c>
      <c r="I79" s="33"/>
    </row>
    <row r="80" spans="1:9" s="33" customFormat="1" ht="11.4" x14ac:dyDescent="0.2">
      <c r="A80" s="33" t="s">
        <v>187</v>
      </c>
      <c r="B80" s="36">
        <v>0</v>
      </c>
      <c r="C80" s="36">
        <v>50000000</v>
      </c>
      <c r="D80" s="36">
        <v>50000000</v>
      </c>
      <c r="E80" s="36">
        <v>50000000</v>
      </c>
      <c r="F80" s="36">
        <v>50000000</v>
      </c>
      <c r="G80" s="36">
        <v>50000000</v>
      </c>
      <c r="H80" s="34">
        <f t="shared" si="6"/>
        <v>250000000</v>
      </c>
    </row>
    <row r="81" spans="1:9" s="33" customFormat="1" ht="11.4" x14ac:dyDescent="0.2">
      <c r="A81" s="33" t="s">
        <v>188</v>
      </c>
      <c r="B81" s="36">
        <v>0</v>
      </c>
      <c r="C81" s="36">
        <v>200000000</v>
      </c>
      <c r="D81" s="36">
        <v>200000000</v>
      </c>
      <c r="E81" s="36">
        <v>200000000</v>
      </c>
      <c r="F81" s="36">
        <v>200000000</v>
      </c>
      <c r="G81" s="36">
        <v>200000000</v>
      </c>
      <c r="H81" s="34">
        <f t="shared" si="6"/>
        <v>1000000000</v>
      </c>
    </row>
    <row r="82" spans="1:9" s="9" customFormat="1" ht="11.4" x14ac:dyDescent="0.2">
      <c r="A82" s="9" t="s">
        <v>184</v>
      </c>
      <c r="B82" s="22">
        <v>0</v>
      </c>
      <c r="C82" s="36">
        <v>150000000</v>
      </c>
      <c r="D82" s="36">
        <v>150000000</v>
      </c>
      <c r="E82" s="36">
        <v>150000000</v>
      </c>
      <c r="F82" s="36">
        <v>150000000</v>
      </c>
      <c r="G82" s="36">
        <v>150000000</v>
      </c>
      <c r="H82" s="34">
        <f t="shared" si="6"/>
        <v>750000000</v>
      </c>
      <c r="I82" s="33"/>
    </row>
    <row r="83" spans="1:9" s="9" customFormat="1" ht="12" x14ac:dyDescent="0.25">
      <c r="A83" s="25" t="s">
        <v>145</v>
      </c>
      <c r="B83" s="23">
        <f t="shared" ref="B83:H83" si="7">SUM(B79:B82)</f>
        <v>2301785760</v>
      </c>
      <c r="C83" s="48">
        <f t="shared" si="7"/>
        <v>3400000000</v>
      </c>
      <c r="D83" s="48">
        <f t="shared" si="7"/>
        <v>3400000000</v>
      </c>
      <c r="E83" s="48">
        <f t="shared" si="7"/>
        <v>3400000000</v>
      </c>
      <c r="F83" s="48">
        <f t="shared" si="7"/>
        <v>3400000000</v>
      </c>
      <c r="G83" s="48">
        <f t="shared" si="7"/>
        <v>3400000000</v>
      </c>
      <c r="H83" s="49">
        <f t="shared" si="7"/>
        <v>17000000000</v>
      </c>
      <c r="I83" s="33"/>
    </row>
    <row r="84" spans="1:9" s="9" customFormat="1" ht="11.4" x14ac:dyDescent="0.2">
      <c r="B84" s="22"/>
      <c r="C84" s="36"/>
      <c r="D84" s="36"/>
      <c r="E84" s="36"/>
      <c r="F84" s="36"/>
      <c r="G84" s="36"/>
      <c r="H84" s="34"/>
      <c r="I84" s="33"/>
    </row>
    <row r="85" spans="1:9" s="9" customFormat="1" ht="12" x14ac:dyDescent="0.25">
      <c r="A85" s="24" t="s">
        <v>190</v>
      </c>
      <c r="B85" s="22"/>
      <c r="C85" s="36"/>
      <c r="D85" s="36"/>
      <c r="E85" s="36"/>
      <c r="F85" s="36"/>
      <c r="G85" s="36"/>
      <c r="H85" s="34"/>
      <c r="I85" s="33"/>
    </row>
    <row r="86" spans="1:9" s="9" customFormat="1" ht="11.4" x14ac:dyDescent="0.2">
      <c r="A86" s="9" t="s">
        <v>156</v>
      </c>
      <c r="B86" s="22">
        <v>0</v>
      </c>
      <c r="C86" s="36">
        <v>1050000000</v>
      </c>
      <c r="D86" s="36">
        <v>1050000000</v>
      </c>
      <c r="E86" s="36">
        <v>1050000000</v>
      </c>
      <c r="F86" s="36">
        <v>1050000000</v>
      </c>
      <c r="G86" s="36">
        <v>1050000000</v>
      </c>
      <c r="H86" s="34">
        <f t="shared" ref="H86:H90" si="8">C86+D86+E86+F86+G86</f>
        <v>5250000000</v>
      </c>
      <c r="I86" s="33"/>
    </row>
    <row r="87" spans="1:9" s="9" customFormat="1" ht="11.4" x14ac:dyDescent="0.2">
      <c r="A87" s="9" t="s">
        <v>182</v>
      </c>
      <c r="B87" s="22">
        <v>0</v>
      </c>
      <c r="C87" s="36">
        <v>1600000000</v>
      </c>
      <c r="D87" s="36">
        <v>1600000000</v>
      </c>
      <c r="E87" s="36">
        <v>1600000000</v>
      </c>
      <c r="F87" s="36">
        <v>1600000000</v>
      </c>
      <c r="G87" s="36">
        <v>1600000000</v>
      </c>
      <c r="H87" s="34">
        <f t="shared" si="8"/>
        <v>8000000000</v>
      </c>
      <c r="I87" s="33"/>
    </row>
    <row r="88" spans="1:9" s="9" customFormat="1" ht="11.4" x14ac:dyDescent="0.2">
      <c r="A88" s="9" t="s">
        <v>186</v>
      </c>
      <c r="B88" s="22">
        <v>0</v>
      </c>
      <c r="C88" s="36">
        <v>350000000</v>
      </c>
      <c r="D88" s="36">
        <v>350000000</v>
      </c>
      <c r="E88" s="36">
        <v>350000000</v>
      </c>
      <c r="F88" s="36">
        <v>350000000</v>
      </c>
      <c r="G88" s="36">
        <v>350000000</v>
      </c>
      <c r="H88" s="34">
        <f t="shared" si="8"/>
        <v>1750000000</v>
      </c>
      <c r="I88" s="33"/>
    </row>
    <row r="89" spans="1:9" s="9" customFormat="1" ht="11.4" x14ac:dyDescent="0.2">
      <c r="A89" s="9" t="s">
        <v>187</v>
      </c>
      <c r="B89" s="22">
        <v>0</v>
      </c>
      <c r="C89" s="36">
        <v>50000000</v>
      </c>
      <c r="D89" s="36">
        <v>50000000</v>
      </c>
      <c r="E89" s="36">
        <v>50000000</v>
      </c>
      <c r="F89" s="36">
        <v>50000000</v>
      </c>
      <c r="G89" s="36">
        <v>50000000</v>
      </c>
      <c r="H89" s="34">
        <f t="shared" si="8"/>
        <v>250000000</v>
      </c>
      <c r="I89" s="33"/>
    </row>
    <row r="90" spans="1:9" s="9" customFormat="1" ht="11.4" x14ac:dyDescent="0.2">
      <c r="A90" s="9" t="s">
        <v>188</v>
      </c>
      <c r="B90" s="22">
        <v>0</v>
      </c>
      <c r="C90" s="36">
        <v>200000000</v>
      </c>
      <c r="D90" s="36">
        <v>200000000</v>
      </c>
      <c r="E90" s="36">
        <v>200000000</v>
      </c>
      <c r="F90" s="36">
        <v>200000000</v>
      </c>
      <c r="G90" s="36">
        <v>200000000</v>
      </c>
      <c r="H90" s="34">
        <f t="shared" si="8"/>
        <v>1000000000</v>
      </c>
      <c r="I90" s="33"/>
    </row>
    <row r="91" spans="1:9" s="9" customFormat="1" ht="12" x14ac:dyDescent="0.25">
      <c r="A91" s="25" t="s">
        <v>145</v>
      </c>
      <c r="B91" s="23">
        <f t="shared" ref="B91:H91" si="9">SUM(B86:B90)</f>
        <v>0</v>
      </c>
      <c r="C91" s="48">
        <f t="shared" si="9"/>
        <v>3250000000</v>
      </c>
      <c r="D91" s="48">
        <f t="shared" si="9"/>
        <v>3250000000</v>
      </c>
      <c r="E91" s="48">
        <f t="shared" si="9"/>
        <v>3250000000</v>
      </c>
      <c r="F91" s="48">
        <f t="shared" si="9"/>
        <v>3250000000</v>
      </c>
      <c r="G91" s="48">
        <f t="shared" si="9"/>
        <v>3250000000</v>
      </c>
      <c r="H91" s="49">
        <f t="shared" si="9"/>
        <v>16250000000</v>
      </c>
      <c r="I91" s="33"/>
    </row>
    <row r="92" spans="1:9" s="9" customFormat="1" ht="11.4" x14ac:dyDescent="0.2">
      <c r="B92" s="22"/>
      <c r="C92" s="36"/>
      <c r="D92" s="36"/>
      <c r="E92" s="36"/>
      <c r="F92" s="36"/>
      <c r="G92" s="36"/>
      <c r="H92" s="34"/>
      <c r="I92" s="33"/>
    </row>
    <row r="93" spans="1:9" s="9" customFormat="1" ht="12" x14ac:dyDescent="0.25">
      <c r="A93" s="24" t="s">
        <v>166</v>
      </c>
      <c r="B93" s="23">
        <f t="shared" ref="B93:G93" si="10">B61+B76+B83+B91</f>
        <v>12592150764.333008</v>
      </c>
      <c r="C93" s="48">
        <f t="shared" si="10"/>
        <v>21005000000</v>
      </c>
      <c r="D93" s="48">
        <f t="shared" si="10"/>
        <v>21284000000</v>
      </c>
      <c r="E93" s="48">
        <f t="shared" si="10"/>
        <v>21640000000</v>
      </c>
      <c r="F93" s="48">
        <f t="shared" si="10"/>
        <v>21929000000</v>
      </c>
      <c r="G93" s="48">
        <f t="shared" si="10"/>
        <v>22292000000</v>
      </c>
      <c r="H93" s="49">
        <f>H61+H76+H83+H91</f>
        <v>108150000000</v>
      </c>
      <c r="I93" s="33"/>
    </row>
    <row r="94" spans="1:9" s="9" customFormat="1" ht="11.4" x14ac:dyDescent="0.2">
      <c r="C94" s="36"/>
      <c r="D94" s="33"/>
      <c r="E94" s="36"/>
      <c r="F94" s="36"/>
      <c r="G94" s="33"/>
      <c r="H94" s="33"/>
      <c r="I94" s="33"/>
    </row>
    <row r="95" spans="1:9" s="9" customFormat="1" ht="11.4" x14ac:dyDescent="0.2">
      <c r="C95" s="33"/>
      <c r="D95" s="33"/>
      <c r="E95" s="33"/>
      <c r="F95" s="33"/>
      <c r="G95" s="33"/>
      <c r="H95" s="33"/>
      <c r="I95" s="33"/>
    </row>
    <row r="96" spans="1:9" s="9" customFormat="1" ht="11.4" x14ac:dyDescent="0.2">
      <c r="C96" s="33"/>
      <c r="D96" s="33"/>
      <c r="E96" s="33"/>
      <c r="F96" s="33"/>
      <c r="G96" s="33"/>
      <c r="H96" s="33"/>
      <c r="I96" s="33"/>
    </row>
    <row r="97" spans="1:9" s="9" customFormat="1" ht="11.4" x14ac:dyDescent="0.2">
      <c r="C97" s="33"/>
      <c r="D97" s="33"/>
      <c r="E97" s="33"/>
      <c r="F97" s="33"/>
      <c r="G97" s="33"/>
      <c r="H97" s="33"/>
      <c r="I97" s="33"/>
    </row>
    <row r="98" spans="1:9" s="9" customFormat="1" ht="11.4" x14ac:dyDescent="0.2">
      <c r="C98" s="33"/>
      <c r="D98" s="33"/>
      <c r="E98" s="33"/>
      <c r="F98" s="33"/>
      <c r="G98" s="33"/>
      <c r="H98" s="33"/>
      <c r="I98" s="33"/>
    </row>
    <row r="99" spans="1:9" s="9" customFormat="1" ht="11.4" x14ac:dyDescent="0.2">
      <c r="C99" s="33"/>
      <c r="D99" s="33"/>
      <c r="E99" s="33"/>
      <c r="F99" s="33"/>
      <c r="G99" s="33"/>
      <c r="H99" s="33"/>
      <c r="I99" s="33"/>
    </row>
    <row r="100" spans="1:9" s="9" customFormat="1" x14ac:dyDescent="0.3">
      <c r="A100" t="s">
        <v>174</v>
      </c>
      <c r="C100" s="33"/>
      <c r="D100" s="33"/>
      <c r="E100" s="33"/>
      <c r="F100" s="33"/>
      <c r="G100" s="33"/>
      <c r="H100" s="33"/>
      <c r="I100" s="33"/>
    </row>
    <row r="101" spans="1:9" s="9" customFormat="1" ht="11.4" x14ac:dyDescent="0.2">
      <c r="C101" s="33"/>
      <c r="D101" s="33"/>
      <c r="E101" s="33"/>
      <c r="F101" s="33"/>
      <c r="G101" s="33"/>
      <c r="H101" s="33"/>
      <c r="I101" s="33"/>
    </row>
    <row r="102" spans="1:9" s="9" customFormat="1" ht="11.4" x14ac:dyDescent="0.2">
      <c r="C102" s="33"/>
      <c r="D102" s="33"/>
      <c r="E102" s="33"/>
      <c r="F102" s="33"/>
      <c r="G102" s="33"/>
      <c r="H102" s="33"/>
      <c r="I102" s="33"/>
    </row>
    <row r="103" spans="1:9" s="9" customFormat="1" ht="11.4" x14ac:dyDescent="0.2">
      <c r="C103" s="33"/>
      <c r="D103" s="33"/>
      <c r="E103" s="33"/>
      <c r="F103" s="33"/>
      <c r="G103" s="33"/>
      <c r="H103" s="33"/>
      <c r="I103" s="33"/>
    </row>
    <row r="104" spans="1:9" s="9" customFormat="1" ht="11.4" x14ac:dyDescent="0.2">
      <c r="C104" s="33"/>
      <c r="D104" s="33"/>
      <c r="E104" s="33"/>
      <c r="F104" s="33"/>
      <c r="G104" s="33"/>
      <c r="H104" s="33"/>
      <c r="I104" s="33"/>
    </row>
    <row r="105" spans="1:9" s="9" customFormat="1" ht="11.4" x14ac:dyDescent="0.2">
      <c r="C105" s="33"/>
      <c r="D105" s="33"/>
      <c r="E105" s="33"/>
      <c r="F105" s="33"/>
      <c r="G105" s="33"/>
      <c r="H105" s="33"/>
      <c r="I105" s="33"/>
    </row>
    <row r="106" spans="1:9" s="9" customFormat="1" ht="11.4" x14ac:dyDescent="0.2">
      <c r="C106" s="33"/>
      <c r="D106" s="33"/>
      <c r="E106" s="33"/>
      <c r="F106" s="33"/>
      <c r="G106" s="33"/>
      <c r="H106" s="33"/>
      <c r="I106" s="33"/>
    </row>
    <row r="107" spans="1:9" s="9" customFormat="1" ht="11.4" x14ac:dyDescent="0.2">
      <c r="C107" s="33"/>
      <c r="D107" s="33"/>
      <c r="E107" s="33"/>
      <c r="F107" s="33"/>
      <c r="G107" s="33"/>
      <c r="H107" s="33"/>
      <c r="I107" s="33"/>
    </row>
    <row r="108" spans="1:9" s="9" customFormat="1" ht="11.4" x14ac:dyDescent="0.2">
      <c r="C108" s="33"/>
      <c r="D108" s="33"/>
      <c r="E108" s="33"/>
      <c r="F108" s="33"/>
      <c r="G108" s="33"/>
      <c r="H108" s="33"/>
      <c r="I108" s="33"/>
    </row>
    <row r="109" spans="1:9" s="9" customFormat="1" ht="11.4" x14ac:dyDescent="0.2">
      <c r="C109" s="33"/>
      <c r="D109" s="33"/>
      <c r="E109" s="33"/>
      <c r="F109" s="33"/>
      <c r="G109" s="33"/>
      <c r="H109" s="33"/>
      <c r="I109" s="33"/>
    </row>
    <row r="110" spans="1:9" s="9" customFormat="1" ht="11.4" x14ac:dyDescent="0.2">
      <c r="C110" s="33"/>
      <c r="D110" s="33"/>
      <c r="E110" s="33"/>
      <c r="F110" s="33"/>
      <c r="G110" s="33"/>
      <c r="H110" s="33"/>
      <c r="I110" s="33"/>
    </row>
    <row r="111" spans="1:9" s="9" customFormat="1" ht="11.4" x14ac:dyDescent="0.2">
      <c r="C111" s="33"/>
      <c r="D111" s="33"/>
      <c r="E111" s="33"/>
      <c r="F111" s="33"/>
      <c r="G111" s="33"/>
      <c r="H111" s="33"/>
      <c r="I111" s="33"/>
    </row>
    <row r="112" spans="1:9" s="9" customFormat="1" ht="11.4" x14ac:dyDescent="0.2">
      <c r="C112" s="33"/>
      <c r="D112" s="33"/>
      <c r="E112" s="33"/>
      <c r="F112" s="33"/>
      <c r="G112" s="33"/>
      <c r="H112" s="33"/>
      <c r="I112" s="33"/>
    </row>
    <row r="113" spans="3:9" s="9" customFormat="1" ht="11.4" x14ac:dyDescent="0.2">
      <c r="C113" s="33"/>
      <c r="D113" s="33"/>
      <c r="E113" s="33"/>
      <c r="F113" s="33"/>
      <c r="G113" s="33"/>
      <c r="H113" s="33"/>
      <c r="I113" s="33"/>
    </row>
    <row r="114" spans="3:9" s="9" customFormat="1" ht="11.4" x14ac:dyDescent="0.2">
      <c r="C114" s="33"/>
      <c r="D114" s="33"/>
      <c r="E114" s="33"/>
      <c r="F114" s="33"/>
      <c r="G114" s="33"/>
      <c r="H114" s="33"/>
      <c r="I114" s="33"/>
    </row>
    <row r="115" spans="3:9" s="9" customFormat="1" ht="11.4" x14ac:dyDescent="0.2">
      <c r="C115" s="33"/>
      <c r="D115" s="33"/>
      <c r="E115" s="33"/>
      <c r="F115" s="33"/>
      <c r="G115" s="33"/>
      <c r="H115" s="33"/>
      <c r="I115" s="33"/>
    </row>
    <row r="116" spans="3:9" s="9" customFormat="1" ht="11.4" x14ac:dyDescent="0.2">
      <c r="C116" s="33"/>
      <c r="D116" s="33"/>
      <c r="E116" s="33"/>
      <c r="F116" s="33"/>
      <c r="G116" s="33"/>
      <c r="H116" s="33"/>
      <c r="I116" s="33"/>
    </row>
    <row r="117" spans="3:9" s="9" customFormat="1" ht="11.4" x14ac:dyDescent="0.2">
      <c r="C117" s="33"/>
      <c r="D117" s="33"/>
      <c r="E117" s="33"/>
      <c r="F117" s="33"/>
      <c r="G117" s="33"/>
      <c r="H117" s="33"/>
      <c r="I117" s="33"/>
    </row>
    <row r="118" spans="3:9" s="9" customFormat="1" ht="11.4" x14ac:dyDescent="0.2">
      <c r="C118" s="33"/>
      <c r="D118" s="33"/>
      <c r="E118" s="33"/>
      <c r="F118" s="33"/>
      <c r="G118" s="33"/>
      <c r="H118" s="33"/>
      <c r="I118" s="33"/>
    </row>
    <row r="119" spans="3:9" s="9" customFormat="1" ht="11.4" x14ac:dyDescent="0.2">
      <c r="C119" s="33"/>
      <c r="D119" s="33"/>
      <c r="E119" s="33"/>
      <c r="F119" s="33"/>
      <c r="G119" s="33"/>
      <c r="H119" s="33"/>
      <c r="I119" s="33"/>
    </row>
    <row r="120" spans="3:9" s="9" customFormat="1" ht="11.4" x14ac:dyDescent="0.2">
      <c r="C120" s="33"/>
      <c r="D120" s="33"/>
      <c r="E120" s="33"/>
      <c r="F120" s="33"/>
      <c r="G120" s="33"/>
      <c r="H120" s="33"/>
      <c r="I120" s="33"/>
    </row>
    <row r="121" spans="3:9" s="9" customFormat="1" ht="11.4" x14ac:dyDescent="0.2">
      <c r="C121" s="33"/>
      <c r="D121" s="33"/>
      <c r="E121" s="33"/>
      <c r="F121" s="33"/>
      <c r="G121" s="33"/>
      <c r="H121" s="33"/>
      <c r="I121" s="33"/>
    </row>
    <row r="122" spans="3:9" s="9" customFormat="1" ht="11.4" x14ac:dyDescent="0.2">
      <c r="C122" s="33"/>
      <c r="D122" s="33"/>
      <c r="E122" s="33"/>
      <c r="F122" s="33"/>
      <c r="G122" s="33"/>
      <c r="H122" s="33"/>
      <c r="I122" s="33"/>
    </row>
    <row r="123" spans="3:9" s="9" customFormat="1" ht="11.4" x14ac:dyDescent="0.2">
      <c r="C123" s="33"/>
      <c r="D123" s="33"/>
      <c r="E123" s="33"/>
      <c r="F123" s="33"/>
      <c r="G123" s="33"/>
      <c r="H123" s="33"/>
      <c r="I123" s="33"/>
    </row>
    <row r="124" spans="3:9" s="9" customFormat="1" ht="11.4" x14ac:dyDescent="0.2">
      <c r="C124" s="33"/>
      <c r="D124" s="33"/>
      <c r="E124" s="33"/>
      <c r="F124" s="33"/>
      <c r="G124" s="33"/>
      <c r="H124" s="33"/>
      <c r="I124" s="33"/>
    </row>
    <row r="125" spans="3:9" s="9" customFormat="1" ht="11.4" x14ac:dyDescent="0.2">
      <c r="C125" s="33"/>
      <c r="D125" s="33"/>
      <c r="E125" s="33"/>
      <c r="F125" s="33"/>
      <c r="G125" s="33"/>
      <c r="H125" s="33"/>
      <c r="I125" s="33"/>
    </row>
    <row r="126" spans="3:9" s="9" customFormat="1" ht="11.4" x14ac:dyDescent="0.2">
      <c r="C126" s="33"/>
      <c r="D126" s="33"/>
      <c r="E126" s="33"/>
      <c r="F126" s="33"/>
      <c r="G126" s="33"/>
      <c r="H126" s="33"/>
      <c r="I126" s="33"/>
    </row>
    <row r="127" spans="3:9" s="9" customFormat="1" ht="11.4" x14ac:dyDescent="0.2">
      <c r="C127" s="33"/>
      <c r="D127" s="33"/>
      <c r="E127" s="33"/>
      <c r="F127" s="33"/>
      <c r="G127" s="33"/>
      <c r="H127" s="33"/>
      <c r="I127" s="33"/>
    </row>
    <row r="128" spans="3:9" s="9" customFormat="1" ht="11.4" x14ac:dyDescent="0.2">
      <c r="C128" s="33"/>
      <c r="D128" s="33"/>
      <c r="E128" s="33"/>
      <c r="F128" s="33"/>
      <c r="G128" s="33"/>
      <c r="H128" s="33"/>
      <c r="I128" s="33"/>
    </row>
    <row r="129" spans="3:9" s="9" customFormat="1" ht="11.4" x14ac:dyDescent="0.2">
      <c r="C129" s="33"/>
      <c r="D129" s="33"/>
      <c r="E129" s="33"/>
      <c r="F129" s="33"/>
      <c r="G129" s="33"/>
      <c r="H129" s="33"/>
      <c r="I129" s="33"/>
    </row>
    <row r="130" spans="3:9" s="9" customFormat="1" ht="11.4" x14ac:dyDescent="0.2">
      <c r="C130" s="33"/>
      <c r="D130" s="33"/>
      <c r="E130" s="33"/>
      <c r="F130" s="33"/>
      <c r="G130" s="33"/>
      <c r="H130" s="33"/>
      <c r="I130" s="33"/>
    </row>
    <row r="131" spans="3:9" s="9" customFormat="1" ht="11.4" x14ac:dyDescent="0.2">
      <c r="C131" s="33"/>
      <c r="D131" s="33"/>
      <c r="E131" s="33"/>
      <c r="F131" s="33"/>
      <c r="G131" s="33"/>
      <c r="H131" s="33"/>
      <c r="I131" s="33"/>
    </row>
    <row r="132" spans="3:9" s="9" customFormat="1" ht="11.4" x14ac:dyDescent="0.2">
      <c r="C132" s="33"/>
      <c r="D132" s="33"/>
      <c r="E132" s="33"/>
      <c r="F132" s="33"/>
      <c r="G132" s="33"/>
      <c r="H132" s="33"/>
      <c r="I132" s="33"/>
    </row>
    <row r="133" spans="3:9" s="9" customFormat="1" ht="11.4" x14ac:dyDescent="0.2">
      <c r="C133" s="33"/>
      <c r="D133" s="33"/>
      <c r="E133" s="33"/>
      <c r="F133" s="33"/>
      <c r="G133" s="33"/>
      <c r="H133" s="33"/>
      <c r="I133" s="33"/>
    </row>
    <row r="134" spans="3:9" s="9" customFormat="1" ht="11.4" x14ac:dyDescent="0.2">
      <c r="C134" s="33"/>
      <c r="D134" s="33"/>
      <c r="E134" s="33"/>
      <c r="F134" s="33"/>
      <c r="G134" s="33"/>
      <c r="H134" s="33"/>
      <c r="I134" s="33"/>
    </row>
    <row r="135" spans="3:9" s="9" customFormat="1" ht="11.4" x14ac:dyDescent="0.2">
      <c r="C135" s="33"/>
      <c r="D135" s="33"/>
      <c r="E135" s="33"/>
      <c r="F135" s="33"/>
      <c r="G135" s="33"/>
      <c r="H135" s="33"/>
      <c r="I135" s="33"/>
    </row>
    <row r="136" spans="3:9" s="9" customFormat="1" ht="11.4" x14ac:dyDescent="0.2">
      <c r="C136" s="33"/>
      <c r="D136" s="33"/>
      <c r="E136" s="33"/>
      <c r="F136" s="33"/>
      <c r="G136" s="33"/>
      <c r="H136" s="33"/>
      <c r="I136" s="33"/>
    </row>
    <row r="137" spans="3:9" s="9" customFormat="1" ht="11.4" x14ac:dyDescent="0.2">
      <c r="C137" s="33"/>
      <c r="D137" s="33"/>
      <c r="E137" s="33"/>
      <c r="F137" s="33"/>
      <c r="G137" s="33"/>
      <c r="H137" s="33"/>
      <c r="I137" s="33"/>
    </row>
    <row r="138" spans="3:9" s="9" customFormat="1" ht="11.4" x14ac:dyDescent="0.2">
      <c r="C138" s="33"/>
      <c r="D138" s="33"/>
      <c r="E138" s="33"/>
      <c r="F138" s="33"/>
      <c r="G138" s="33"/>
      <c r="H138" s="33"/>
      <c r="I138" s="33"/>
    </row>
    <row r="139" spans="3:9" s="9" customFormat="1" ht="11.4" x14ac:dyDescent="0.2">
      <c r="C139" s="33"/>
      <c r="D139" s="33"/>
      <c r="E139" s="33"/>
      <c r="F139" s="33"/>
      <c r="G139" s="33"/>
      <c r="H139" s="33"/>
      <c r="I139" s="33"/>
    </row>
    <row r="140" spans="3:9" s="9" customFormat="1" ht="11.4" x14ac:dyDescent="0.2">
      <c r="C140" s="33"/>
      <c r="D140" s="33"/>
      <c r="E140" s="33"/>
      <c r="F140" s="33"/>
      <c r="G140" s="33"/>
      <c r="H140" s="33"/>
      <c r="I140" s="33"/>
    </row>
    <row r="141" spans="3:9" s="9" customFormat="1" ht="11.4" x14ac:dyDescent="0.2">
      <c r="C141" s="33"/>
      <c r="D141" s="33"/>
      <c r="E141" s="33"/>
      <c r="F141" s="33"/>
      <c r="G141" s="33"/>
      <c r="H141" s="33"/>
      <c r="I141" s="33"/>
    </row>
    <row r="142" spans="3:9" s="9" customFormat="1" ht="11.4" x14ac:dyDescent="0.2">
      <c r="C142" s="33"/>
      <c r="D142" s="33"/>
      <c r="E142" s="33"/>
      <c r="F142" s="33"/>
      <c r="G142" s="33"/>
      <c r="H142" s="33"/>
      <c r="I142" s="33"/>
    </row>
    <row r="143" spans="3:9" s="9" customFormat="1" ht="11.4" x14ac:dyDescent="0.2">
      <c r="C143" s="33"/>
      <c r="D143" s="33"/>
      <c r="E143" s="33"/>
      <c r="F143" s="33"/>
      <c r="G143" s="33"/>
      <c r="H143" s="33"/>
      <c r="I143" s="33"/>
    </row>
    <row r="144" spans="3:9" s="9" customFormat="1" ht="11.4" x14ac:dyDescent="0.2">
      <c r="C144" s="33"/>
      <c r="D144" s="33"/>
      <c r="E144" s="33"/>
      <c r="F144" s="33"/>
      <c r="G144" s="33"/>
      <c r="H144" s="33"/>
      <c r="I144" s="33"/>
    </row>
    <row r="145" spans="3:9" s="9" customFormat="1" ht="11.4" x14ac:dyDescent="0.2">
      <c r="C145" s="33"/>
      <c r="D145" s="33"/>
      <c r="E145" s="33"/>
      <c r="F145" s="33"/>
      <c r="G145" s="33"/>
      <c r="H145" s="33"/>
      <c r="I145" s="33"/>
    </row>
    <row r="146" spans="3:9" s="9" customFormat="1" ht="11.4" x14ac:dyDescent="0.2">
      <c r="C146" s="33"/>
      <c r="D146" s="33"/>
      <c r="E146" s="33"/>
      <c r="F146" s="33"/>
      <c r="G146" s="33"/>
      <c r="H146" s="33"/>
      <c r="I146" s="33"/>
    </row>
    <row r="147" spans="3:9" s="9" customFormat="1" ht="11.4" x14ac:dyDescent="0.2">
      <c r="C147" s="33"/>
      <c r="D147" s="33"/>
      <c r="E147" s="33"/>
      <c r="F147" s="33"/>
      <c r="G147" s="33"/>
      <c r="H147" s="33"/>
      <c r="I147" s="33"/>
    </row>
    <row r="148" spans="3:9" s="9" customFormat="1" ht="11.4" x14ac:dyDescent="0.2">
      <c r="C148" s="33"/>
      <c r="D148" s="33"/>
      <c r="E148" s="33"/>
      <c r="F148" s="33"/>
      <c r="G148" s="33"/>
      <c r="H148" s="33"/>
      <c r="I148" s="33"/>
    </row>
    <row r="149" spans="3:9" s="9" customFormat="1" ht="11.4" x14ac:dyDescent="0.2">
      <c r="C149" s="33"/>
      <c r="D149" s="33"/>
      <c r="E149" s="33"/>
      <c r="F149" s="33"/>
      <c r="G149" s="33"/>
      <c r="H149" s="33"/>
      <c r="I149" s="33"/>
    </row>
    <row r="150" spans="3:9" s="9" customFormat="1" ht="11.4" x14ac:dyDescent="0.2">
      <c r="C150" s="33"/>
      <c r="D150" s="33"/>
      <c r="E150" s="33"/>
      <c r="F150" s="33"/>
      <c r="G150" s="33"/>
      <c r="H150" s="33"/>
      <c r="I150" s="33"/>
    </row>
    <row r="151" spans="3:9" s="9" customFormat="1" ht="11.4" x14ac:dyDescent="0.2">
      <c r="C151" s="33"/>
      <c r="D151" s="33"/>
      <c r="E151" s="33"/>
      <c r="F151" s="33"/>
      <c r="G151" s="33"/>
      <c r="H151" s="33"/>
      <c r="I151" s="33"/>
    </row>
    <row r="152" spans="3:9" s="9" customFormat="1" ht="11.4" x14ac:dyDescent="0.2">
      <c r="C152" s="33"/>
      <c r="D152" s="33"/>
      <c r="E152" s="33"/>
      <c r="F152" s="33"/>
      <c r="G152" s="33"/>
      <c r="H152" s="33"/>
      <c r="I152" s="33"/>
    </row>
    <row r="153" spans="3:9" s="9" customFormat="1" ht="11.4" x14ac:dyDescent="0.2">
      <c r="C153" s="33"/>
      <c r="D153" s="33"/>
      <c r="E153" s="33"/>
      <c r="F153" s="33"/>
      <c r="G153" s="33"/>
      <c r="H153" s="33"/>
      <c r="I153" s="33"/>
    </row>
    <row r="154" spans="3:9" s="9" customFormat="1" ht="11.4" x14ac:dyDescent="0.2">
      <c r="C154" s="33"/>
      <c r="D154" s="33"/>
      <c r="E154" s="33"/>
      <c r="F154" s="33"/>
      <c r="G154" s="33"/>
      <c r="H154" s="33"/>
      <c r="I154" s="33"/>
    </row>
    <row r="155" spans="3:9" s="9" customFormat="1" ht="11.4" x14ac:dyDescent="0.2">
      <c r="C155" s="33"/>
      <c r="D155" s="33"/>
      <c r="E155" s="33"/>
      <c r="F155" s="33"/>
      <c r="G155" s="33"/>
      <c r="H155" s="33"/>
      <c r="I155" s="33"/>
    </row>
    <row r="156" spans="3:9" s="9" customFormat="1" ht="11.4" x14ac:dyDescent="0.2">
      <c r="C156" s="33"/>
      <c r="D156" s="33"/>
      <c r="E156" s="33"/>
      <c r="F156" s="33"/>
      <c r="G156" s="33"/>
      <c r="H156" s="33"/>
      <c r="I156" s="33"/>
    </row>
    <row r="157" spans="3:9" s="9" customFormat="1" ht="11.4" x14ac:dyDescent="0.2">
      <c r="C157" s="33"/>
      <c r="D157" s="33"/>
      <c r="E157" s="33"/>
      <c r="F157" s="33"/>
      <c r="G157" s="33"/>
      <c r="H157" s="33"/>
      <c r="I157" s="33"/>
    </row>
    <row r="158" spans="3:9" s="9" customFormat="1" ht="11.4" x14ac:dyDescent="0.2">
      <c r="C158" s="33"/>
      <c r="D158" s="33"/>
      <c r="E158" s="33"/>
      <c r="F158" s="33"/>
      <c r="G158" s="33"/>
      <c r="H158" s="33"/>
      <c r="I158" s="33"/>
    </row>
    <row r="159" spans="3:9" s="9" customFormat="1" ht="11.4" x14ac:dyDescent="0.2">
      <c r="C159" s="33"/>
      <c r="D159" s="33"/>
      <c r="E159" s="33"/>
      <c r="F159" s="33"/>
      <c r="G159" s="33"/>
      <c r="H159" s="33"/>
      <c r="I159" s="33"/>
    </row>
    <row r="160" spans="3:9" s="9" customFormat="1" ht="11.4" x14ac:dyDescent="0.2">
      <c r="C160" s="33"/>
      <c r="D160" s="33"/>
      <c r="E160" s="33"/>
      <c r="F160" s="33"/>
      <c r="G160" s="33"/>
      <c r="H160" s="33"/>
      <c r="I160" s="33"/>
    </row>
    <row r="161" spans="3:9" s="9" customFormat="1" ht="11.4" x14ac:dyDescent="0.2">
      <c r="C161" s="33"/>
      <c r="D161" s="33"/>
      <c r="E161" s="33"/>
      <c r="F161" s="33"/>
      <c r="G161" s="33"/>
      <c r="H161" s="33"/>
      <c r="I161" s="33"/>
    </row>
    <row r="162" spans="3:9" s="9" customFormat="1" ht="11.4" x14ac:dyDescent="0.2">
      <c r="C162" s="33"/>
      <c r="D162" s="33"/>
      <c r="E162" s="33"/>
      <c r="F162" s="33"/>
      <c r="G162" s="33"/>
      <c r="H162" s="33"/>
      <c r="I162" s="33"/>
    </row>
    <row r="163" spans="3:9" s="9" customFormat="1" ht="11.4" x14ac:dyDescent="0.2">
      <c r="C163" s="33"/>
      <c r="D163" s="33"/>
      <c r="E163" s="33"/>
      <c r="F163" s="33"/>
      <c r="G163" s="33"/>
      <c r="H163" s="33"/>
      <c r="I163" s="33"/>
    </row>
    <row r="164" spans="3:9" s="9" customFormat="1" ht="11.4" x14ac:dyDescent="0.2">
      <c r="C164" s="33"/>
      <c r="D164" s="33"/>
      <c r="E164" s="33"/>
      <c r="F164" s="33"/>
      <c r="G164" s="33"/>
      <c r="H164" s="33"/>
      <c r="I164" s="33"/>
    </row>
    <row r="165" spans="3:9" s="9" customFormat="1" ht="11.4" x14ac:dyDescent="0.2">
      <c r="C165" s="33"/>
      <c r="D165" s="33"/>
      <c r="E165" s="33"/>
      <c r="F165" s="33"/>
      <c r="G165" s="33"/>
      <c r="H165" s="33"/>
      <c r="I165" s="33"/>
    </row>
    <row r="166" spans="3:9" s="9" customFormat="1" ht="11.4" x14ac:dyDescent="0.2">
      <c r="C166" s="33"/>
      <c r="D166" s="33"/>
      <c r="E166" s="33"/>
      <c r="F166" s="33"/>
      <c r="G166" s="33"/>
      <c r="H166" s="33"/>
      <c r="I166" s="33"/>
    </row>
    <row r="167" spans="3:9" s="9" customFormat="1" ht="11.4" x14ac:dyDescent="0.2">
      <c r="C167" s="33"/>
      <c r="D167" s="33"/>
      <c r="E167" s="33"/>
      <c r="F167" s="33"/>
      <c r="G167" s="33"/>
      <c r="H167" s="33"/>
      <c r="I167" s="33"/>
    </row>
    <row r="168" spans="3:9" s="9" customFormat="1" ht="11.4" x14ac:dyDescent="0.2">
      <c r="C168" s="33"/>
      <c r="D168" s="33"/>
      <c r="E168" s="33"/>
      <c r="F168" s="33"/>
      <c r="G168" s="33"/>
      <c r="H168" s="33"/>
      <c r="I168" s="33"/>
    </row>
    <row r="169" spans="3:9" s="9" customFormat="1" ht="11.4" x14ac:dyDescent="0.2">
      <c r="C169" s="33"/>
      <c r="D169" s="33"/>
      <c r="E169" s="33"/>
      <c r="F169" s="33"/>
      <c r="G169" s="33"/>
      <c r="H169" s="33"/>
      <c r="I169" s="33"/>
    </row>
    <row r="170" spans="3:9" s="9" customFormat="1" ht="11.4" x14ac:dyDescent="0.2">
      <c r="C170" s="33"/>
      <c r="D170" s="33"/>
      <c r="E170" s="33"/>
      <c r="F170" s="33"/>
      <c r="G170" s="33"/>
      <c r="H170" s="33"/>
      <c r="I170" s="33"/>
    </row>
    <row r="171" spans="3:9" s="9" customFormat="1" ht="11.4" x14ac:dyDescent="0.2">
      <c r="C171" s="33"/>
      <c r="D171" s="33"/>
      <c r="E171" s="33"/>
      <c r="F171" s="33"/>
      <c r="G171" s="33"/>
      <c r="H171" s="33"/>
      <c r="I171" s="33"/>
    </row>
    <row r="172" spans="3:9" s="9" customFormat="1" ht="11.4" x14ac:dyDescent="0.2">
      <c r="C172" s="33"/>
      <c r="D172" s="33"/>
      <c r="E172" s="33"/>
      <c r="F172" s="33"/>
      <c r="G172" s="33"/>
      <c r="H172" s="33"/>
      <c r="I172" s="33"/>
    </row>
    <row r="173" spans="3:9" s="9" customFormat="1" ht="11.4" x14ac:dyDescent="0.2">
      <c r="C173" s="33"/>
      <c r="D173" s="33"/>
      <c r="E173" s="33"/>
      <c r="F173" s="33"/>
      <c r="G173" s="33"/>
      <c r="H173" s="33"/>
      <c r="I173" s="33"/>
    </row>
    <row r="174" spans="3:9" s="9" customFormat="1" ht="11.4" x14ac:dyDescent="0.2">
      <c r="C174" s="33"/>
      <c r="D174" s="33"/>
      <c r="E174" s="33"/>
      <c r="F174" s="33"/>
      <c r="G174" s="33"/>
      <c r="H174" s="33"/>
      <c r="I174" s="33"/>
    </row>
    <row r="175" spans="3:9" s="9" customFormat="1" ht="11.4" x14ac:dyDescent="0.2">
      <c r="C175" s="33"/>
      <c r="D175" s="33"/>
      <c r="E175" s="33"/>
      <c r="F175" s="33"/>
      <c r="G175" s="33"/>
      <c r="H175" s="33"/>
      <c r="I175" s="33"/>
    </row>
    <row r="176" spans="3:9" s="9" customFormat="1" ht="11.4" x14ac:dyDescent="0.2">
      <c r="C176" s="33"/>
      <c r="D176" s="33"/>
      <c r="E176" s="33"/>
      <c r="F176" s="33"/>
      <c r="G176" s="33"/>
      <c r="H176" s="33"/>
      <c r="I176" s="33"/>
    </row>
    <row r="177" spans="3:9" s="9" customFormat="1" ht="11.4" x14ac:dyDescent="0.2">
      <c r="C177" s="33"/>
      <c r="D177" s="33"/>
      <c r="E177" s="33"/>
      <c r="F177" s="33"/>
      <c r="G177" s="33"/>
      <c r="H177" s="33"/>
      <c r="I177" s="33"/>
    </row>
    <row r="178" spans="3:9" s="9" customFormat="1" ht="11.4" x14ac:dyDescent="0.2">
      <c r="C178" s="33"/>
      <c r="D178" s="33"/>
      <c r="E178" s="33"/>
      <c r="F178" s="33"/>
      <c r="G178" s="33"/>
      <c r="H178" s="33"/>
      <c r="I178" s="33"/>
    </row>
    <row r="179" spans="3:9" s="9" customFormat="1" ht="11.4" x14ac:dyDescent="0.2">
      <c r="C179" s="33"/>
      <c r="D179" s="33"/>
      <c r="E179" s="33"/>
      <c r="F179" s="33"/>
      <c r="G179" s="33"/>
      <c r="H179" s="33"/>
      <c r="I179" s="33"/>
    </row>
    <row r="180" spans="3:9" s="9" customFormat="1" ht="11.4" x14ac:dyDescent="0.2">
      <c r="C180" s="33"/>
      <c r="D180" s="33"/>
      <c r="E180" s="33"/>
      <c r="F180" s="33"/>
      <c r="G180" s="33"/>
      <c r="H180" s="33"/>
      <c r="I180" s="33"/>
    </row>
    <row r="181" spans="3:9" s="9" customFormat="1" ht="11.4" x14ac:dyDescent="0.2">
      <c r="C181" s="33"/>
      <c r="D181" s="33"/>
      <c r="E181" s="33"/>
      <c r="F181" s="33"/>
      <c r="G181" s="33"/>
      <c r="H181" s="33"/>
      <c r="I181" s="33"/>
    </row>
    <row r="182" spans="3:9" s="9" customFormat="1" ht="11.4" x14ac:dyDescent="0.2">
      <c r="C182" s="33"/>
      <c r="D182" s="33"/>
      <c r="E182" s="33"/>
      <c r="F182" s="33"/>
      <c r="G182" s="33"/>
      <c r="H182" s="33"/>
      <c r="I182" s="33"/>
    </row>
    <row r="183" spans="3:9" s="9" customFormat="1" ht="11.4" x14ac:dyDescent="0.2">
      <c r="C183" s="33"/>
      <c r="D183" s="33"/>
      <c r="E183" s="33"/>
      <c r="F183" s="33"/>
      <c r="G183" s="33"/>
      <c r="H183" s="33"/>
      <c r="I183" s="33"/>
    </row>
    <row r="184" spans="3:9" s="9" customFormat="1" ht="11.4" x14ac:dyDescent="0.2">
      <c r="C184" s="33"/>
      <c r="D184" s="33"/>
      <c r="E184" s="33"/>
      <c r="F184" s="33"/>
      <c r="G184" s="33"/>
      <c r="H184" s="33"/>
      <c r="I184" s="33"/>
    </row>
    <row r="185" spans="3:9" s="9" customFormat="1" ht="11.4" x14ac:dyDescent="0.2">
      <c r="C185" s="33"/>
      <c r="D185" s="33"/>
      <c r="E185" s="33"/>
      <c r="F185" s="33"/>
      <c r="G185" s="33"/>
      <c r="H185" s="33"/>
      <c r="I185" s="33"/>
    </row>
    <row r="186" spans="3:9" s="9" customFormat="1" ht="11.4" x14ac:dyDescent="0.2">
      <c r="C186" s="33"/>
      <c r="D186" s="33"/>
      <c r="E186" s="33"/>
      <c r="F186" s="33"/>
      <c r="G186" s="33"/>
      <c r="H186" s="33"/>
      <c r="I186" s="33"/>
    </row>
    <row r="187" spans="3:9" s="9" customFormat="1" ht="11.4" x14ac:dyDescent="0.2">
      <c r="C187" s="33"/>
      <c r="D187" s="33"/>
      <c r="E187" s="33"/>
      <c r="F187" s="33"/>
      <c r="G187" s="33"/>
      <c r="H187" s="33"/>
      <c r="I187" s="33"/>
    </row>
    <row r="188" spans="3:9" s="9" customFormat="1" ht="11.4" x14ac:dyDescent="0.2">
      <c r="C188" s="33"/>
      <c r="D188" s="33"/>
      <c r="E188" s="33"/>
      <c r="F188" s="33"/>
      <c r="G188" s="33"/>
      <c r="H188" s="33"/>
      <c r="I188" s="33"/>
    </row>
    <row r="189" spans="3:9" s="9" customFormat="1" ht="11.4" x14ac:dyDescent="0.2">
      <c r="C189" s="33"/>
      <c r="D189" s="33"/>
      <c r="E189" s="33"/>
      <c r="F189" s="33"/>
      <c r="G189" s="33"/>
      <c r="H189" s="33"/>
      <c r="I189" s="33"/>
    </row>
    <row r="190" spans="3:9" s="9" customFormat="1" ht="11.4" x14ac:dyDescent="0.2">
      <c r="C190" s="33"/>
      <c r="D190" s="33"/>
      <c r="E190" s="33"/>
      <c r="F190" s="33"/>
      <c r="G190" s="33"/>
      <c r="H190" s="33"/>
      <c r="I190" s="33"/>
    </row>
    <row r="191" spans="3:9" s="9" customFormat="1" ht="11.4" x14ac:dyDescent="0.2">
      <c r="C191" s="33"/>
      <c r="D191" s="33"/>
      <c r="E191" s="33"/>
      <c r="F191" s="33"/>
      <c r="G191" s="33"/>
      <c r="H191" s="33"/>
      <c r="I191" s="33"/>
    </row>
    <row r="192" spans="3:9" s="9" customFormat="1" ht="11.4" x14ac:dyDescent="0.2">
      <c r="C192" s="33"/>
      <c r="D192" s="33"/>
      <c r="E192" s="33"/>
      <c r="F192" s="33"/>
      <c r="G192" s="33"/>
      <c r="H192" s="33"/>
      <c r="I192" s="33"/>
    </row>
    <row r="193" spans="3:9" s="9" customFormat="1" ht="11.4" x14ac:dyDescent="0.2">
      <c r="C193" s="33"/>
      <c r="D193" s="33"/>
      <c r="E193" s="33"/>
      <c r="F193" s="33"/>
      <c r="G193" s="33"/>
      <c r="H193" s="33"/>
      <c r="I193" s="33"/>
    </row>
    <row r="194" spans="3:9" s="9" customFormat="1" ht="11.4" x14ac:dyDescent="0.2">
      <c r="C194" s="33"/>
      <c r="D194" s="33"/>
      <c r="E194" s="33"/>
      <c r="F194" s="33"/>
      <c r="G194" s="33"/>
      <c r="H194" s="33"/>
      <c r="I194" s="33"/>
    </row>
    <row r="195" spans="3:9" s="9" customFormat="1" ht="11.4" x14ac:dyDescent="0.2">
      <c r="C195" s="33"/>
      <c r="D195" s="33"/>
      <c r="E195" s="33"/>
      <c r="F195" s="33"/>
      <c r="G195" s="33"/>
      <c r="H195" s="33"/>
      <c r="I195" s="33"/>
    </row>
    <row r="196" spans="3:9" s="9" customFormat="1" ht="11.4" x14ac:dyDescent="0.2">
      <c r="C196" s="33"/>
      <c r="D196" s="33"/>
      <c r="E196" s="33"/>
      <c r="F196" s="33"/>
      <c r="G196" s="33"/>
      <c r="H196" s="33"/>
      <c r="I196" s="33"/>
    </row>
    <row r="197" spans="3:9" s="9" customFormat="1" ht="11.4" x14ac:dyDescent="0.2">
      <c r="C197" s="33"/>
      <c r="D197" s="33"/>
      <c r="E197" s="33"/>
      <c r="F197" s="33"/>
      <c r="G197" s="33"/>
      <c r="H197" s="33"/>
      <c r="I197" s="33"/>
    </row>
    <row r="198" spans="3:9" s="9" customFormat="1" ht="11.4" x14ac:dyDescent="0.2">
      <c r="C198" s="33"/>
      <c r="D198" s="33"/>
      <c r="E198" s="33"/>
      <c r="F198" s="33"/>
      <c r="G198" s="33"/>
      <c r="H198" s="33"/>
      <c r="I198" s="33"/>
    </row>
    <row r="199" spans="3:9" s="9" customFormat="1" ht="11.4" x14ac:dyDescent="0.2">
      <c r="C199" s="33"/>
      <c r="D199" s="33"/>
      <c r="E199" s="33"/>
      <c r="F199" s="33"/>
      <c r="G199" s="33"/>
      <c r="H199" s="33"/>
      <c r="I199" s="33"/>
    </row>
    <row r="200" spans="3:9" s="9" customFormat="1" ht="11.4" x14ac:dyDescent="0.2">
      <c r="C200" s="33"/>
      <c r="D200" s="33"/>
      <c r="E200" s="33"/>
      <c r="F200" s="33"/>
      <c r="G200" s="33"/>
      <c r="H200" s="33"/>
      <c r="I200" s="33"/>
    </row>
    <row r="201" spans="3:9" s="9" customFormat="1" ht="11.4" x14ac:dyDescent="0.2">
      <c r="C201" s="33"/>
      <c r="D201" s="33"/>
      <c r="E201" s="33"/>
      <c r="F201" s="33"/>
      <c r="G201" s="33"/>
      <c r="H201" s="33"/>
      <c r="I201" s="33"/>
    </row>
    <row r="202" spans="3:9" s="9" customFormat="1" ht="11.4" x14ac:dyDescent="0.2">
      <c r="C202" s="33"/>
      <c r="D202" s="33"/>
      <c r="E202" s="33"/>
      <c r="F202" s="33"/>
      <c r="G202" s="33"/>
      <c r="H202" s="33"/>
      <c r="I202" s="33"/>
    </row>
    <row r="203" spans="3:9" s="9" customFormat="1" ht="11.4" x14ac:dyDescent="0.2">
      <c r="C203" s="33"/>
      <c r="D203" s="33"/>
      <c r="E203" s="33"/>
      <c r="F203" s="33"/>
      <c r="G203" s="33"/>
      <c r="H203" s="33"/>
      <c r="I203" s="33"/>
    </row>
    <row r="204" spans="3:9" s="9" customFormat="1" ht="11.4" x14ac:dyDescent="0.2">
      <c r="C204" s="33"/>
      <c r="D204" s="33"/>
      <c r="E204" s="33"/>
      <c r="F204" s="33"/>
      <c r="G204" s="33"/>
      <c r="H204" s="33"/>
      <c r="I204" s="33"/>
    </row>
    <row r="205" spans="3:9" s="9" customFormat="1" ht="11.4" x14ac:dyDescent="0.2">
      <c r="C205" s="33"/>
      <c r="D205" s="33"/>
      <c r="E205" s="33"/>
      <c r="F205" s="33"/>
      <c r="G205" s="33"/>
      <c r="H205" s="33"/>
      <c r="I205" s="33"/>
    </row>
    <row r="206" spans="3:9" s="9" customFormat="1" ht="11.4" x14ac:dyDescent="0.2">
      <c r="C206" s="33"/>
      <c r="D206" s="33"/>
      <c r="E206" s="33"/>
      <c r="F206" s="33"/>
      <c r="G206" s="33"/>
      <c r="H206" s="33"/>
      <c r="I206" s="33"/>
    </row>
    <row r="207" spans="3:9" s="9" customFormat="1" ht="11.4" x14ac:dyDescent="0.2">
      <c r="C207" s="33"/>
      <c r="D207" s="33"/>
      <c r="E207" s="33"/>
      <c r="F207" s="33"/>
      <c r="G207" s="33"/>
      <c r="H207" s="33"/>
      <c r="I207" s="33"/>
    </row>
    <row r="208" spans="3:9" s="9" customFormat="1" ht="11.4" x14ac:dyDescent="0.2">
      <c r="C208" s="33"/>
      <c r="D208" s="33"/>
      <c r="E208" s="33"/>
      <c r="F208" s="33"/>
      <c r="G208" s="33"/>
      <c r="H208" s="33"/>
      <c r="I208" s="33"/>
    </row>
    <row r="209" spans="3:9" s="9" customFormat="1" ht="11.4" x14ac:dyDescent="0.2">
      <c r="C209" s="33"/>
      <c r="D209" s="33"/>
      <c r="E209" s="33"/>
      <c r="F209" s="33"/>
      <c r="G209" s="33"/>
      <c r="H209" s="33"/>
      <c r="I209" s="33"/>
    </row>
    <row r="210" spans="3:9" s="9" customFormat="1" ht="11.4" x14ac:dyDescent="0.2">
      <c r="C210" s="33"/>
      <c r="D210" s="33"/>
      <c r="E210" s="33"/>
      <c r="F210" s="33"/>
      <c r="G210" s="33"/>
      <c r="H210" s="33"/>
      <c r="I210" s="33"/>
    </row>
    <row r="211" spans="3:9" s="9" customFormat="1" ht="11.4" x14ac:dyDescent="0.2">
      <c r="C211" s="33"/>
      <c r="D211" s="33"/>
      <c r="E211" s="33"/>
      <c r="F211" s="33"/>
      <c r="G211" s="33"/>
      <c r="H211" s="33"/>
      <c r="I211" s="33"/>
    </row>
    <row r="212" spans="3:9" s="9" customFormat="1" ht="11.4" x14ac:dyDescent="0.2">
      <c r="C212" s="33"/>
      <c r="D212" s="33"/>
      <c r="E212" s="33"/>
      <c r="F212" s="33"/>
      <c r="G212" s="33"/>
      <c r="H212" s="33"/>
      <c r="I212" s="33"/>
    </row>
    <row r="213" spans="3:9" s="9" customFormat="1" ht="11.4" x14ac:dyDescent="0.2">
      <c r="C213" s="33"/>
      <c r="D213" s="33"/>
      <c r="E213" s="33"/>
      <c r="F213" s="33"/>
      <c r="G213" s="33"/>
      <c r="H213" s="33"/>
      <c r="I213" s="33"/>
    </row>
    <row r="214" spans="3:9" s="9" customFormat="1" ht="11.4" x14ac:dyDescent="0.2">
      <c r="C214" s="33"/>
      <c r="D214" s="33"/>
      <c r="E214" s="33"/>
      <c r="F214" s="33"/>
      <c r="G214" s="33"/>
      <c r="H214" s="33"/>
      <c r="I214" s="33"/>
    </row>
    <row r="215" spans="3:9" s="9" customFormat="1" ht="11.4" x14ac:dyDescent="0.2">
      <c r="C215" s="33"/>
      <c r="D215" s="33"/>
      <c r="E215" s="33"/>
      <c r="F215" s="33"/>
      <c r="G215" s="33"/>
      <c r="H215" s="33"/>
      <c r="I215" s="33"/>
    </row>
    <row r="216" spans="3:9" s="9" customFormat="1" ht="11.4" x14ac:dyDescent="0.2">
      <c r="C216" s="33"/>
      <c r="D216" s="33"/>
      <c r="E216" s="33"/>
      <c r="F216" s="33"/>
      <c r="G216" s="33"/>
      <c r="H216" s="33"/>
      <c r="I216" s="33"/>
    </row>
    <row r="217" spans="3:9" s="9" customFormat="1" ht="11.4" x14ac:dyDescent="0.2">
      <c r="C217" s="33"/>
      <c r="D217" s="33"/>
      <c r="E217" s="33"/>
      <c r="F217" s="33"/>
      <c r="G217" s="33"/>
      <c r="H217" s="33"/>
      <c r="I217" s="33"/>
    </row>
    <row r="218" spans="3:9" s="9" customFormat="1" ht="11.4" x14ac:dyDescent="0.2">
      <c r="C218" s="33"/>
      <c r="D218" s="33"/>
      <c r="E218" s="33"/>
      <c r="F218" s="33"/>
      <c r="G218" s="33"/>
      <c r="H218" s="33"/>
      <c r="I218" s="33"/>
    </row>
    <row r="219" spans="3:9" s="9" customFormat="1" ht="11.4" x14ac:dyDescent="0.2">
      <c r="C219" s="33"/>
      <c r="D219" s="33"/>
      <c r="E219" s="33"/>
      <c r="F219" s="33"/>
      <c r="G219" s="33"/>
      <c r="H219" s="33"/>
      <c r="I219" s="33"/>
    </row>
    <row r="220" spans="3:9" s="9" customFormat="1" ht="11.4" x14ac:dyDescent="0.2">
      <c r="C220" s="33"/>
      <c r="D220" s="33"/>
      <c r="E220" s="33"/>
      <c r="F220" s="33"/>
      <c r="G220" s="33"/>
      <c r="H220" s="33"/>
      <c r="I220" s="33"/>
    </row>
    <row r="221" spans="3:9" s="9" customFormat="1" ht="11.4" x14ac:dyDescent="0.2">
      <c r="C221" s="33"/>
      <c r="D221" s="33"/>
      <c r="E221" s="33"/>
      <c r="F221" s="33"/>
      <c r="G221" s="33"/>
      <c r="H221" s="33"/>
      <c r="I221" s="33"/>
    </row>
    <row r="222" spans="3:9" s="9" customFormat="1" ht="11.4" x14ac:dyDescent="0.2">
      <c r="C222" s="33"/>
      <c r="D222" s="33"/>
      <c r="E222" s="33"/>
      <c r="F222" s="33"/>
      <c r="G222" s="33"/>
      <c r="H222" s="33"/>
      <c r="I222" s="33"/>
    </row>
    <row r="223" spans="3:9" s="9" customFormat="1" ht="11.4" x14ac:dyDescent="0.2">
      <c r="C223" s="33"/>
      <c r="D223" s="33"/>
      <c r="E223" s="33"/>
      <c r="F223" s="33"/>
      <c r="G223" s="33"/>
      <c r="H223" s="33"/>
      <c r="I223" s="33"/>
    </row>
    <row r="224" spans="3:9" s="9" customFormat="1" ht="11.4" x14ac:dyDescent="0.2">
      <c r="C224" s="33"/>
      <c r="D224" s="33"/>
      <c r="E224" s="33"/>
      <c r="F224" s="33"/>
      <c r="G224" s="33"/>
      <c r="H224" s="33"/>
      <c r="I224" s="33"/>
    </row>
    <row r="225" spans="3:9" s="9" customFormat="1" ht="11.4" x14ac:dyDescent="0.2">
      <c r="C225" s="33"/>
      <c r="D225" s="33"/>
      <c r="E225" s="33"/>
      <c r="F225" s="33"/>
      <c r="G225" s="33"/>
      <c r="H225" s="33"/>
      <c r="I225" s="33"/>
    </row>
    <row r="226" spans="3:9" s="9" customFormat="1" ht="11.4" x14ac:dyDescent="0.2">
      <c r="C226" s="33"/>
      <c r="D226" s="33"/>
      <c r="E226" s="33"/>
      <c r="F226" s="33"/>
      <c r="G226" s="33"/>
      <c r="H226" s="33"/>
      <c r="I226" s="33"/>
    </row>
    <row r="227" spans="3:9" s="9" customFormat="1" ht="11.4" x14ac:dyDescent="0.2">
      <c r="C227" s="33"/>
      <c r="D227" s="33"/>
      <c r="E227" s="33"/>
      <c r="F227" s="33"/>
      <c r="G227" s="33"/>
      <c r="H227" s="33"/>
      <c r="I227" s="33"/>
    </row>
    <row r="228" spans="3:9" s="9" customFormat="1" ht="11.4" x14ac:dyDescent="0.2">
      <c r="C228" s="33"/>
      <c r="D228" s="33"/>
      <c r="E228" s="33"/>
      <c r="F228" s="33"/>
      <c r="G228" s="33"/>
      <c r="H228" s="33"/>
      <c r="I228" s="33"/>
    </row>
    <row r="229" spans="3:9" s="9" customFormat="1" ht="11.4" x14ac:dyDescent="0.2">
      <c r="C229" s="33"/>
      <c r="D229" s="33"/>
      <c r="E229" s="33"/>
      <c r="F229" s="33"/>
      <c r="G229" s="33"/>
      <c r="H229" s="33"/>
      <c r="I229" s="33"/>
    </row>
    <row r="230" spans="3:9" s="9" customFormat="1" ht="11.4" x14ac:dyDescent="0.2">
      <c r="C230" s="33"/>
      <c r="D230" s="33"/>
      <c r="E230" s="33"/>
      <c r="F230" s="33"/>
      <c r="G230" s="33"/>
      <c r="H230" s="33"/>
      <c r="I230" s="33"/>
    </row>
    <row r="231" spans="3:9" s="9" customFormat="1" ht="11.4" x14ac:dyDescent="0.2">
      <c r="C231" s="33"/>
      <c r="D231" s="33"/>
      <c r="E231" s="33"/>
      <c r="F231" s="33"/>
      <c r="G231" s="33"/>
      <c r="H231" s="33"/>
      <c r="I231" s="33"/>
    </row>
    <row r="232" spans="3:9" s="9" customFormat="1" ht="11.4" x14ac:dyDescent="0.2">
      <c r="C232" s="33"/>
      <c r="D232" s="33"/>
      <c r="E232" s="33"/>
      <c r="F232" s="33"/>
      <c r="G232" s="33"/>
      <c r="H232" s="33"/>
      <c r="I232" s="33"/>
    </row>
    <row r="233" spans="3:9" s="9" customFormat="1" ht="11.4" x14ac:dyDescent="0.2">
      <c r="C233" s="33"/>
      <c r="D233" s="33"/>
      <c r="E233" s="33"/>
      <c r="F233" s="33"/>
      <c r="G233" s="33"/>
      <c r="H233" s="33"/>
      <c r="I233" s="33"/>
    </row>
    <row r="234" spans="3:9" s="9" customFormat="1" ht="11.4" x14ac:dyDescent="0.2">
      <c r="C234" s="33"/>
      <c r="D234" s="33"/>
      <c r="E234" s="33"/>
      <c r="F234" s="33"/>
      <c r="G234" s="33"/>
      <c r="H234" s="33"/>
      <c r="I234" s="33"/>
    </row>
    <row r="235" spans="3:9" s="9" customFormat="1" ht="11.4" x14ac:dyDescent="0.2">
      <c r="C235" s="33"/>
      <c r="D235" s="33"/>
      <c r="E235" s="33"/>
      <c r="F235" s="33"/>
      <c r="G235" s="33"/>
      <c r="H235" s="33"/>
      <c r="I235" s="33"/>
    </row>
    <row r="236" spans="3:9" s="9" customFormat="1" ht="11.4" x14ac:dyDescent="0.2">
      <c r="C236" s="33"/>
      <c r="D236" s="33"/>
      <c r="E236" s="33"/>
      <c r="F236" s="33"/>
      <c r="G236" s="33"/>
      <c r="H236" s="33"/>
      <c r="I236" s="33"/>
    </row>
    <row r="237" spans="3:9" s="9" customFormat="1" ht="11.4" x14ac:dyDescent="0.2">
      <c r="C237" s="33"/>
      <c r="D237" s="33"/>
      <c r="E237" s="33"/>
      <c r="F237" s="33"/>
      <c r="G237" s="33"/>
      <c r="H237" s="33"/>
      <c r="I237" s="33"/>
    </row>
    <row r="238" spans="3:9" s="9" customFormat="1" ht="11.4" x14ac:dyDescent="0.2">
      <c r="C238" s="33"/>
      <c r="D238" s="33"/>
      <c r="E238" s="33"/>
      <c r="F238" s="33"/>
      <c r="G238" s="33"/>
      <c r="H238" s="33"/>
      <c r="I238" s="33"/>
    </row>
    <row r="239" spans="3:9" s="9" customFormat="1" ht="11.4" x14ac:dyDescent="0.2">
      <c r="C239" s="33"/>
      <c r="D239" s="33"/>
      <c r="E239" s="33"/>
      <c r="F239" s="33"/>
      <c r="G239" s="33"/>
      <c r="H239" s="33"/>
      <c r="I239" s="33"/>
    </row>
    <row r="240" spans="3:9" s="9" customFormat="1" ht="11.4" x14ac:dyDescent="0.2">
      <c r="C240" s="33"/>
      <c r="D240" s="33"/>
      <c r="E240" s="33"/>
      <c r="F240" s="33"/>
      <c r="G240" s="33"/>
      <c r="H240" s="33"/>
      <c r="I240" s="33"/>
    </row>
    <row r="241" spans="2:9" s="9" customFormat="1" x14ac:dyDescent="0.3">
      <c r="B241"/>
      <c r="C241" s="33"/>
      <c r="D241" s="33"/>
      <c r="E241" s="33"/>
      <c r="F241" s="33"/>
      <c r="G241" s="33"/>
      <c r="H241" s="33"/>
      <c r="I241" s="33"/>
    </row>
  </sheetData>
  <phoneticPr fontId="9" type="noConversion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B5EA-D59D-4F4B-B9CB-05A453835333}">
  <dimension ref="A1:AB241"/>
  <sheetViews>
    <sheetView tabSelected="1" workbookViewId="0"/>
  </sheetViews>
  <sheetFormatPr defaultRowHeight="14.4" x14ac:dyDescent="0.3"/>
  <cols>
    <col min="1" max="1" width="43.21875" customWidth="1"/>
    <col min="2" max="2" width="16.21875" bestFit="1" customWidth="1"/>
    <col min="3" max="3" width="15.21875" style="28" customWidth="1"/>
    <col min="4" max="4" width="8.77734375" style="28" bestFit="1" customWidth="1"/>
    <col min="5" max="5" width="16.21875" bestFit="1" customWidth="1"/>
    <col min="6" max="6" width="13.21875" style="28" customWidth="1"/>
    <col min="7" max="7" width="8.77734375" style="28" bestFit="1" customWidth="1"/>
    <col min="8" max="8" width="16.21875" bestFit="1" customWidth="1"/>
    <col min="9" max="9" width="12.77734375" style="28" customWidth="1"/>
    <col min="10" max="10" width="8.77734375" style="28" bestFit="1" customWidth="1"/>
    <col min="11" max="11" width="16.21875" bestFit="1" customWidth="1"/>
    <col min="12" max="12" width="13.5546875" style="28" customWidth="1"/>
    <col min="13" max="13" width="8.77734375" style="28" bestFit="1" customWidth="1"/>
    <col min="14" max="14" width="16.21875" bestFit="1" customWidth="1"/>
    <col min="15" max="15" width="12.77734375" style="28" customWidth="1"/>
    <col min="16" max="16" width="8.77734375" style="28" bestFit="1" customWidth="1"/>
    <col min="17" max="17" width="16.21875" bestFit="1" customWidth="1"/>
    <col min="18" max="18" width="19.21875" style="32" customWidth="1"/>
  </cols>
  <sheetData>
    <row r="1" spans="1:18" ht="29.4" thickBot="1" x14ac:dyDescent="0.35">
      <c r="A1" s="7" t="s">
        <v>56</v>
      </c>
      <c r="B1" s="26" t="s">
        <v>189</v>
      </c>
      <c r="C1" s="27" t="s">
        <v>164</v>
      </c>
      <c r="D1" s="27" t="s">
        <v>165</v>
      </c>
      <c r="E1" s="26" t="s">
        <v>161</v>
      </c>
      <c r="F1" s="27" t="s">
        <v>164</v>
      </c>
      <c r="G1" s="27" t="s">
        <v>165</v>
      </c>
      <c r="H1" s="26" t="s">
        <v>162</v>
      </c>
      <c r="I1" s="27" t="s">
        <v>164</v>
      </c>
      <c r="J1" s="27" t="s">
        <v>165</v>
      </c>
      <c r="K1" s="26" t="s">
        <v>163</v>
      </c>
      <c r="L1" s="27" t="s">
        <v>164</v>
      </c>
      <c r="M1" s="27" t="s">
        <v>165</v>
      </c>
      <c r="N1" s="26" t="s">
        <v>160</v>
      </c>
      <c r="O1" s="27" t="s">
        <v>164</v>
      </c>
      <c r="P1" s="27" t="s">
        <v>165</v>
      </c>
      <c r="Q1" s="26" t="s">
        <v>159</v>
      </c>
      <c r="R1" s="35" t="s">
        <v>167</v>
      </c>
    </row>
    <row r="2" spans="1:18" s="9" customFormat="1" ht="11.4" x14ac:dyDescent="0.2">
      <c r="A2" s="9" t="s">
        <v>0</v>
      </c>
      <c r="B2" s="22">
        <v>57602524.354890354</v>
      </c>
      <c r="C2" s="29">
        <f>E2-B2</f>
        <v>19309958.040606253</v>
      </c>
      <c r="D2" s="30">
        <f>C2/B2</f>
        <v>0.33522763553967183</v>
      </c>
      <c r="E2" s="22">
        <v>76912482.395496607</v>
      </c>
      <c r="F2" s="29">
        <f>H2-E2</f>
        <v>1538024.6894608289</v>
      </c>
      <c r="G2" s="30">
        <f>F2/E2</f>
        <v>1.9997075137323659E-2</v>
      </c>
      <c r="H2" s="22">
        <v>78450507.084957436</v>
      </c>
      <c r="I2" s="29">
        <f>K2-H2</f>
        <v>1962497.6603603363</v>
      </c>
      <c r="J2" s="30">
        <f>I2/H2</f>
        <v>2.5015742195714081E-2</v>
      </c>
      <c r="K2" s="22">
        <v>80413004.745317772</v>
      </c>
      <c r="L2" s="29">
        <f>N2-K2</f>
        <v>1593150.9358232021</v>
      </c>
      <c r="M2" s="30">
        <f>L2/K2</f>
        <v>1.9812105527818459E-2</v>
      </c>
      <c r="N2" s="22">
        <v>82006155.681140974</v>
      </c>
      <c r="O2" s="29">
        <f>Q2-N2</f>
        <v>2001086.0670567006</v>
      </c>
      <c r="P2" s="30">
        <f>O2/N2</f>
        <v>2.4401656807781467E-2</v>
      </c>
      <c r="Q2" s="22">
        <v>84007241.748197675</v>
      </c>
      <c r="R2" s="34">
        <f>E2+H2+K2+N2+Q2</f>
        <v>401789391.65511042</v>
      </c>
    </row>
    <row r="3" spans="1:18" s="9" customFormat="1" ht="11.4" x14ac:dyDescent="0.2">
      <c r="A3" s="9" t="s">
        <v>1</v>
      </c>
      <c r="B3" s="22">
        <v>53970318.519847363</v>
      </c>
      <c r="C3" s="29">
        <f t="shared" ref="C3:C61" si="0">E3-B3</f>
        <v>23581145.086020708</v>
      </c>
      <c r="D3" s="30">
        <f t="shared" ref="D3:D61" si="1">C3/B3</f>
        <v>0.43692803253234164</v>
      </c>
      <c r="E3" s="22">
        <v>77551463.605868071</v>
      </c>
      <c r="F3" s="29">
        <f t="shared" ref="F3:F61" si="2">H3-E3</f>
        <v>1416795.0908029079</v>
      </c>
      <c r="G3" s="30">
        <f t="shared" ref="G3:G61" si="3">F3/E3</f>
        <v>1.8269095448711862E-2</v>
      </c>
      <c r="H3" s="22">
        <v>78968258.696670979</v>
      </c>
      <c r="I3" s="29">
        <f t="shared" ref="I3:I61" si="4">K3-H3</f>
        <v>1816292.1733772457</v>
      </c>
      <c r="J3" s="30">
        <f t="shared" ref="J3:J61" si="5">I3/H3</f>
        <v>2.300028142134802E-2</v>
      </c>
      <c r="K3" s="22">
        <v>80784550.870048225</v>
      </c>
      <c r="L3" s="29">
        <f t="shared" ref="L3:L61" si="6">N3-K3</f>
        <v>1466712.2143319696</v>
      </c>
      <c r="M3" s="30">
        <f t="shared" ref="M3:M61" si="7">L3/K3</f>
        <v>1.8155850327018028E-2</v>
      </c>
      <c r="N3" s="22">
        <v>82251263.084380195</v>
      </c>
      <c r="O3" s="29">
        <f t="shared" ref="O3:O61" si="8">Q3-N3</f>
        <v>1850541.2099438608</v>
      </c>
      <c r="P3" s="30">
        <f t="shared" ref="P3:P61" si="9">O3/N3</f>
        <v>2.2498635772260682E-2</v>
      </c>
      <c r="Q3" s="22">
        <v>84101804.294324055</v>
      </c>
      <c r="R3" s="34">
        <f t="shared" ref="R3:R60" si="10">E3+H3+K3+N3+Q3</f>
        <v>403657340.55129153</v>
      </c>
    </row>
    <row r="4" spans="1:18" s="9" customFormat="1" ht="11.4" x14ac:dyDescent="0.2">
      <c r="A4" s="9" t="s">
        <v>55</v>
      </c>
      <c r="B4" s="22">
        <v>870468.90596787585</v>
      </c>
      <c r="C4" s="29">
        <f t="shared" si="0"/>
        <v>615939.53496907488</v>
      </c>
      <c r="D4" s="30">
        <f t="shared" si="1"/>
        <v>0.70759510276155202</v>
      </c>
      <c r="E4" s="22">
        <v>1486408.4409369507</v>
      </c>
      <c r="F4" s="29">
        <f t="shared" si="2"/>
        <v>10119.497115355218</v>
      </c>
      <c r="G4" s="30">
        <f t="shared" si="3"/>
        <v>6.808019139730153E-3</v>
      </c>
      <c r="H4" s="22">
        <v>1496527.938052306</v>
      </c>
      <c r="I4" s="29">
        <f t="shared" si="4"/>
        <v>12912.332974045072</v>
      </c>
      <c r="J4" s="30">
        <f t="shared" si="5"/>
        <v>8.6281937314515843E-3</v>
      </c>
      <c r="K4" s="22">
        <v>1509440.271026351</v>
      </c>
      <c r="L4" s="29">
        <f t="shared" si="6"/>
        <v>10482.202502914006</v>
      </c>
      <c r="M4" s="30">
        <f t="shared" si="7"/>
        <v>6.944430133553137E-3</v>
      </c>
      <c r="N4" s="22">
        <v>1519922.473529265</v>
      </c>
      <c r="O4" s="29">
        <f t="shared" si="8"/>
        <v>13166.227449559141</v>
      </c>
      <c r="P4" s="30">
        <f t="shared" si="9"/>
        <v>8.662433564119304E-3</v>
      </c>
      <c r="Q4" s="22">
        <v>1533088.7009788242</v>
      </c>
      <c r="R4" s="34">
        <f t="shared" si="10"/>
        <v>7545387.8245236967</v>
      </c>
    </row>
    <row r="5" spans="1:18" s="9" customFormat="1" ht="11.4" x14ac:dyDescent="0.2">
      <c r="A5" s="9" t="s">
        <v>2</v>
      </c>
      <c r="B5" s="22">
        <v>130754313.63461953</v>
      </c>
      <c r="C5" s="29">
        <f t="shared" si="0"/>
        <v>41847720.68645972</v>
      </c>
      <c r="D5" s="30">
        <f t="shared" si="1"/>
        <v>0.3200484903572603</v>
      </c>
      <c r="E5" s="22">
        <v>172602034.32107925</v>
      </c>
      <c r="F5" s="29">
        <f t="shared" si="2"/>
        <v>3563496.0212175846</v>
      </c>
      <c r="G5" s="30">
        <f t="shared" si="3"/>
        <v>2.0645735927936209E-2</v>
      </c>
      <c r="H5" s="22">
        <v>176165530.34229684</v>
      </c>
      <c r="I5" s="29">
        <f t="shared" si="4"/>
        <v>4549624.587000072</v>
      </c>
      <c r="J5" s="30">
        <f t="shared" si="5"/>
        <v>2.5825850143101008E-2</v>
      </c>
      <c r="K5" s="22">
        <v>180715154.92929691</v>
      </c>
      <c r="L5" s="29">
        <f t="shared" si="6"/>
        <v>3690949.3350037932</v>
      </c>
      <c r="M5" s="30">
        <f t="shared" si="7"/>
        <v>2.0424127331478328E-2</v>
      </c>
      <c r="N5" s="22">
        <v>184406104.2643007</v>
      </c>
      <c r="O5" s="29">
        <f t="shared" si="8"/>
        <v>4638625.1195050478</v>
      </c>
      <c r="P5" s="30">
        <f t="shared" si="9"/>
        <v>2.5154401140955299E-2</v>
      </c>
      <c r="Q5" s="22">
        <v>189044729.38380575</v>
      </c>
      <c r="R5" s="34">
        <f t="shared" si="10"/>
        <v>902933553.2407794</v>
      </c>
    </row>
    <row r="6" spans="1:18" s="9" customFormat="1" ht="11.4" x14ac:dyDescent="0.2">
      <c r="A6" s="9" t="s">
        <v>3</v>
      </c>
      <c r="B6" s="22">
        <v>34286527.436986163</v>
      </c>
      <c r="C6" s="29">
        <f t="shared" si="0"/>
        <v>12416111.931978293</v>
      </c>
      <c r="D6" s="30">
        <f t="shared" si="1"/>
        <v>0.36212800945786555</v>
      </c>
      <c r="E6" s="22">
        <v>46702639.368964456</v>
      </c>
      <c r="F6" s="29">
        <f t="shared" si="2"/>
        <v>897687.73407808691</v>
      </c>
      <c r="G6" s="30">
        <f t="shared" si="3"/>
        <v>1.9221349075928928E-2</v>
      </c>
      <c r="H6" s="22">
        <v>47600327.103042543</v>
      </c>
      <c r="I6" s="29">
        <f t="shared" si="4"/>
        <v>1145554.2556867525</v>
      </c>
      <c r="J6" s="30">
        <f t="shared" si="5"/>
        <v>2.4066100495631477E-2</v>
      </c>
      <c r="K6" s="22">
        <v>48745881.358729295</v>
      </c>
      <c r="L6" s="29">
        <f t="shared" si="6"/>
        <v>929850.93084902316</v>
      </c>
      <c r="M6" s="30">
        <f t="shared" si="7"/>
        <v>1.9075476838875696E-2</v>
      </c>
      <c r="N6" s="22">
        <v>49675732.289578319</v>
      </c>
      <c r="O6" s="29">
        <f t="shared" si="8"/>
        <v>1168058.9186476991</v>
      </c>
      <c r="P6" s="30">
        <f t="shared" si="9"/>
        <v>2.3513672870258847E-2</v>
      </c>
      <c r="Q6" s="22">
        <v>50843791.208226018</v>
      </c>
      <c r="R6" s="34">
        <f t="shared" si="10"/>
        <v>243568371.32854065</v>
      </c>
    </row>
    <row r="7" spans="1:18" s="9" customFormat="1" ht="11.4" x14ac:dyDescent="0.2">
      <c r="A7" s="9" t="s">
        <v>4</v>
      </c>
      <c r="B7" s="22">
        <v>1436015752.2268443</v>
      </c>
      <c r="C7" s="29">
        <f t="shared" si="0"/>
        <v>525927934.6711967</v>
      </c>
      <c r="D7" s="30">
        <f t="shared" si="1"/>
        <v>0.36624106236692383</v>
      </c>
      <c r="E7" s="22">
        <v>1961943686.898041</v>
      </c>
      <c r="F7" s="29">
        <f t="shared" si="2"/>
        <v>39430358.520446062</v>
      </c>
      <c r="G7" s="30">
        <f t="shared" si="3"/>
        <v>2.0097599530386111E-2</v>
      </c>
      <c r="H7" s="22">
        <v>2001374045.4184871</v>
      </c>
      <c r="I7" s="29">
        <f t="shared" si="4"/>
        <v>50462200.021423101</v>
      </c>
      <c r="J7" s="30">
        <f t="shared" si="5"/>
        <v>2.5213777572933131E-2</v>
      </c>
      <c r="K7" s="22">
        <v>2051836245.4399102</v>
      </c>
      <c r="L7" s="29">
        <f t="shared" si="6"/>
        <v>40828390.883567095</v>
      </c>
      <c r="M7" s="30">
        <f t="shared" si="7"/>
        <v>1.9898464594485004E-2</v>
      </c>
      <c r="N7" s="22">
        <v>2092664636.3234773</v>
      </c>
      <c r="O7" s="29">
        <f t="shared" si="8"/>
        <v>51428598.338021517</v>
      </c>
      <c r="P7" s="30">
        <f t="shared" si="9"/>
        <v>2.4575652230820158E-2</v>
      </c>
      <c r="Q7" s="22">
        <v>2144093234.6614988</v>
      </c>
      <c r="R7" s="34">
        <f t="shared" si="10"/>
        <v>10251911848.741415</v>
      </c>
    </row>
    <row r="8" spans="1:18" s="9" customFormat="1" ht="11.4" x14ac:dyDescent="0.2">
      <c r="A8" s="9" t="s">
        <v>5</v>
      </c>
      <c r="B8" s="22">
        <v>135555981.69245571</v>
      </c>
      <c r="C8" s="29">
        <f t="shared" si="0"/>
        <v>46125972.844715625</v>
      </c>
      <c r="D8" s="30">
        <f t="shared" si="1"/>
        <v>0.34027250047411772</v>
      </c>
      <c r="E8" s="22">
        <v>181681954.53717133</v>
      </c>
      <c r="F8" s="29">
        <f t="shared" si="2"/>
        <v>3694435.1576246321</v>
      </c>
      <c r="G8" s="30">
        <f t="shared" si="3"/>
        <v>2.0334629088706587E-2</v>
      </c>
      <c r="H8" s="22">
        <v>185376389.69479597</v>
      </c>
      <c r="I8" s="29">
        <f t="shared" si="4"/>
        <v>4720217.8556594551</v>
      </c>
      <c r="J8" s="30">
        <f t="shared" si="5"/>
        <v>2.5462885880077991E-2</v>
      </c>
      <c r="K8" s="22">
        <v>190096607.55045542</v>
      </c>
      <c r="L8" s="29">
        <f t="shared" si="6"/>
        <v>3826223.4940648377</v>
      </c>
      <c r="M8" s="30">
        <f t="shared" si="7"/>
        <v>2.0127784200721636E-2</v>
      </c>
      <c r="N8" s="22">
        <v>193922831.04452026</v>
      </c>
      <c r="O8" s="29">
        <f t="shared" si="8"/>
        <v>4811965.5271423757</v>
      </c>
      <c r="P8" s="30">
        <f t="shared" si="9"/>
        <v>2.4813816409464742E-2</v>
      </c>
      <c r="Q8" s="22">
        <v>198734796.57166263</v>
      </c>
      <c r="R8" s="34">
        <f t="shared" si="10"/>
        <v>949812579.3986057</v>
      </c>
    </row>
    <row r="9" spans="1:18" s="9" customFormat="1" ht="11.4" x14ac:dyDescent="0.2">
      <c r="A9" s="9" t="s">
        <v>6</v>
      </c>
      <c r="B9" s="22">
        <v>179498509.49744099</v>
      </c>
      <c r="C9" s="29">
        <f t="shared" si="0"/>
        <v>70122717.296999812</v>
      </c>
      <c r="D9" s="30">
        <f t="shared" si="1"/>
        <v>0.39065905055885441</v>
      </c>
      <c r="E9" s="22">
        <v>249621226.79444081</v>
      </c>
      <c r="F9" s="29">
        <f t="shared" si="2"/>
        <v>4845221.4248354733</v>
      </c>
      <c r="G9" s="30">
        <f t="shared" si="3"/>
        <v>1.9410294096605163E-2</v>
      </c>
      <c r="H9" s="22">
        <v>254466448.21927628</v>
      </c>
      <c r="I9" s="29">
        <f t="shared" si="4"/>
        <v>6204678.1117011011</v>
      </c>
      <c r="J9" s="30">
        <f t="shared" si="5"/>
        <v>2.4383089225006465E-2</v>
      </c>
      <c r="K9" s="22">
        <v>260671126.33097738</v>
      </c>
      <c r="L9" s="29">
        <f t="shared" si="6"/>
        <v>5016619.2587265372</v>
      </c>
      <c r="M9" s="30">
        <f t="shared" si="7"/>
        <v>1.9245013167882942E-2</v>
      </c>
      <c r="N9" s="22">
        <v>265687745.58970392</v>
      </c>
      <c r="O9" s="29">
        <f t="shared" si="8"/>
        <v>6322839.2113071084</v>
      </c>
      <c r="P9" s="30">
        <f t="shared" si="9"/>
        <v>2.3798008437586497E-2</v>
      </c>
      <c r="Q9" s="22">
        <v>272010584.80101103</v>
      </c>
      <c r="R9" s="34">
        <f t="shared" si="10"/>
        <v>1302457131.7354093</v>
      </c>
    </row>
    <row r="10" spans="1:18" s="9" customFormat="1" ht="11.4" x14ac:dyDescent="0.2">
      <c r="A10" s="9" t="s">
        <v>7</v>
      </c>
      <c r="B10" s="22">
        <v>26287198.154003814</v>
      </c>
      <c r="C10" s="29">
        <f t="shared" si="0"/>
        <v>9430736.3664581031</v>
      </c>
      <c r="D10" s="30">
        <f t="shared" si="1"/>
        <v>0.35875776152361466</v>
      </c>
      <c r="E10" s="22">
        <v>35717934.520461917</v>
      </c>
      <c r="F10" s="29">
        <f t="shared" si="2"/>
        <v>673883.5403721258</v>
      </c>
      <c r="G10" s="30">
        <f t="shared" si="3"/>
        <v>1.886681157293893E-2</v>
      </c>
      <c r="H10" s="22">
        <v>36391818.060834043</v>
      </c>
      <c r="I10" s="29">
        <f t="shared" si="4"/>
        <v>859865.73586244136</v>
      </c>
      <c r="J10" s="30">
        <f t="shared" si="5"/>
        <v>2.3627996117837665E-2</v>
      </c>
      <c r="K10" s="22">
        <v>37251683.796696484</v>
      </c>
      <c r="L10" s="29">
        <f t="shared" si="6"/>
        <v>698037.07510265708</v>
      </c>
      <c r="M10" s="30">
        <f t="shared" si="7"/>
        <v>1.8738403313853954E-2</v>
      </c>
      <c r="N10" s="22">
        <v>37949720.871799141</v>
      </c>
      <c r="O10" s="29">
        <f t="shared" si="8"/>
        <v>876773.2179042846</v>
      </c>
      <c r="P10" s="30">
        <f t="shared" si="9"/>
        <v>2.310354853112568E-2</v>
      </c>
      <c r="Q10" s="22">
        <v>38826494.089703426</v>
      </c>
      <c r="R10" s="34">
        <f t="shared" si="10"/>
        <v>186137651.339495</v>
      </c>
    </row>
    <row r="11" spans="1:18" s="9" customFormat="1" ht="11.4" x14ac:dyDescent="0.2">
      <c r="A11" s="9" t="s">
        <v>8</v>
      </c>
      <c r="B11" s="22">
        <v>198577856.37982115</v>
      </c>
      <c r="C11" s="29">
        <f t="shared" si="0"/>
        <v>102909261.52555844</v>
      </c>
      <c r="D11" s="30">
        <f t="shared" si="1"/>
        <v>0.51823130434404141</v>
      </c>
      <c r="E11" s="22">
        <v>301487117.90537959</v>
      </c>
      <c r="F11" s="29">
        <f t="shared" si="2"/>
        <v>5377312.1958473921</v>
      </c>
      <c r="G11" s="30">
        <f t="shared" si="3"/>
        <v>1.7835960067570905E-2</v>
      </c>
      <c r="H11" s="22">
        <v>306864430.10122699</v>
      </c>
      <c r="I11" s="29">
        <f t="shared" si="4"/>
        <v>6921783.9572666883</v>
      </c>
      <c r="J11" s="30">
        <f t="shared" si="5"/>
        <v>2.2556488397770191E-2</v>
      </c>
      <c r="K11" s="22">
        <v>313786214.05849367</v>
      </c>
      <c r="L11" s="29">
        <f t="shared" si="6"/>
        <v>5563893.5683612227</v>
      </c>
      <c r="M11" s="30">
        <f t="shared" si="7"/>
        <v>1.7731478691807804E-2</v>
      </c>
      <c r="N11" s="22">
        <v>319350107.6268549</v>
      </c>
      <c r="O11" s="29">
        <f t="shared" si="8"/>
        <v>7047455.3904994726</v>
      </c>
      <c r="P11" s="30">
        <f t="shared" si="9"/>
        <v>2.2068116534765921E-2</v>
      </c>
      <c r="Q11" s="22">
        <v>326397563.01735437</v>
      </c>
      <c r="R11" s="34">
        <f t="shared" si="10"/>
        <v>1567885432.7093096</v>
      </c>
    </row>
    <row r="12" spans="1:18" s="9" customFormat="1" ht="11.4" x14ac:dyDescent="0.2">
      <c r="A12" s="9" t="s">
        <v>9</v>
      </c>
      <c r="B12" s="22">
        <v>396688704.08231914</v>
      </c>
      <c r="C12" s="29">
        <f t="shared" si="0"/>
        <v>130770261.15471828</v>
      </c>
      <c r="D12" s="30">
        <f t="shared" si="1"/>
        <v>0.32965461282099273</v>
      </c>
      <c r="E12" s="22">
        <v>527458965.23703742</v>
      </c>
      <c r="F12" s="29">
        <f t="shared" si="2"/>
        <v>10914276.045648694</v>
      </c>
      <c r="G12" s="30">
        <f t="shared" si="3"/>
        <v>2.0692180368465009E-2</v>
      </c>
      <c r="H12" s="22">
        <v>538373241.28268611</v>
      </c>
      <c r="I12" s="29">
        <f t="shared" si="4"/>
        <v>13943249.742237329</v>
      </c>
      <c r="J12" s="30">
        <f t="shared" si="5"/>
        <v>2.5898853570465778E-2</v>
      </c>
      <c r="K12" s="22">
        <v>552316491.02492344</v>
      </c>
      <c r="L12" s="29">
        <f t="shared" si="6"/>
        <v>11303758.429104567</v>
      </c>
      <c r="M12" s="30">
        <f t="shared" si="7"/>
        <v>2.046608894137561E-2</v>
      </c>
      <c r="N12" s="22">
        <v>563620249.45402801</v>
      </c>
      <c r="O12" s="29">
        <f t="shared" si="8"/>
        <v>14214515.760115981</v>
      </c>
      <c r="P12" s="30">
        <f t="shared" si="9"/>
        <v>2.5220023187395073E-2</v>
      </c>
      <c r="Q12" s="22">
        <v>577834765.21414399</v>
      </c>
      <c r="R12" s="34">
        <f t="shared" si="10"/>
        <v>2759603712.2128191</v>
      </c>
    </row>
    <row r="13" spans="1:18" s="9" customFormat="1" ht="11.4" x14ac:dyDescent="0.2">
      <c r="A13" s="9" t="s">
        <v>10</v>
      </c>
      <c r="B13" s="22">
        <v>204030835.7862606</v>
      </c>
      <c r="C13" s="29">
        <f t="shared" si="0"/>
        <v>76368587.31217432</v>
      </c>
      <c r="D13" s="30">
        <f t="shared" si="1"/>
        <v>0.37429924265063941</v>
      </c>
      <c r="E13" s="22">
        <v>280399423.09843493</v>
      </c>
      <c r="F13" s="29">
        <f t="shared" si="2"/>
        <v>5558512.7023051977</v>
      </c>
      <c r="G13" s="30">
        <f t="shared" si="3"/>
        <v>1.9823552562566678E-2</v>
      </c>
      <c r="H13" s="22">
        <v>285957935.80074012</v>
      </c>
      <c r="I13" s="29">
        <f t="shared" si="4"/>
        <v>7112205.8450983763</v>
      </c>
      <c r="J13" s="30">
        <f t="shared" si="5"/>
        <v>2.4871510647825737E-2</v>
      </c>
      <c r="K13" s="22">
        <v>293070141.6458385</v>
      </c>
      <c r="L13" s="29">
        <f t="shared" si="6"/>
        <v>5755743.5689954758</v>
      </c>
      <c r="M13" s="30">
        <f t="shared" si="7"/>
        <v>1.9639474484408656E-2</v>
      </c>
      <c r="N13" s="22">
        <v>298825885.21483397</v>
      </c>
      <c r="O13" s="29">
        <f t="shared" si="8"/>
        <v>7248664.2946847677</v>
      </c>
      <c r="P13" s="30">
        <f t="shared" si="9"/>
        <v>2.4257149910134151E-2</v>
      </c>
      <c r="Q13" s="22">
        <v>306074549.50951874</v>
      </c>
      <c r="R13" s="34">
        <f t="shared" si="10"/>
        <v>1464327935.2693663</v>
      </c>
    </row>
    <row r="14" spans="1:18" s="9" customFormat="1" ht="11.4" x14ac:dyDescent="0.2">
      <c r="A14" s="9" t="s">
        <v>53</v>
      </c>
      <c r="B14" s="22">
        <v>1429934.0663952669</v>
      </c>
      <c r="C14" s="29">
        <f t="shared" si="0"/>
        <v>790567.66161679942</v>
      </c>
      <c r="D14" s="30">
        <f t="shared" si="1"/>
        <v>0.55287001002063563</v>
      </c>
      <c r="E14" s="22">
        <v>2220501.7280120663</v>
      </c>
      <c r="F14" s="29">
        <f t="shared" si="2"/>
        <v>25338.226656530984</v>
      </c>
      <c r="G14" s="30">
        <f t="shared" si="3"/>
        <v>1.1411036675578436E-2</v>
      </c>
      <c r="H14" s="22">
        <v>2245839.9546685973</v>
      </c>
      <c r="I14" s="29">
        <f t="shared" si="4"/>
        <v>32331.21333778277</v>
      </c>
      <c r="J14" s="30">
        <f t="shared" si="5"/>
        <v>1.4396045128048164E-2</v>
      </c>
      <c r="K14" s="22">
        <v>2278171.1680063801</v>
      </c>
      <c r="L14" s="29">
        <f t="shared" si="6"/>
        <v>26246.405358640477</v>
      </c>
      <c r="M14" s="30">
        <f t="shared" si="7"/>
        <v>1.1520822371572993E-2</v>
      </c>
      <c r="N14" s="22">
        <v>2304417.5733650206</v>
      </c>
      <c r="O14" s="29">
        <f t="shared" si="8"/>
        <v>32966.940175548662</v>
      </c>
      <c r="P14" s="30">
        <f t="shared" si="9"/>
        <v>1.4305974991940702E-2</v>
      </c>
      <c r="Q14" s="22">
        <v>2337384.5135405692</v>
      </c>
      <c r="R14" s="34">
        <f t="shared" si="10"/>
        <v>11386314.937592633</v>
      </c>
    </row>
    <row r="15" spans="1:18" s="9" customFormat="1" ht="11.4" x14ac:dyDescent="0.2">
      <c r="A15" s="9" t="s">
        <v>11</v>
      </c>
      <c r="B15" s="22">
        <v>45368913.11434979</v>
      </c>
      <c r="C15" s="29">
        <f t="shared" si="0"/>
        <v>15051329.229385778</v>
      </c>
      <c r="D15" s="30">
        <f t="shared" si="1"/>
        <v>0.33175423866667803</v>
      </c>
      <c r="E15" s="22">
        <v>60420242.343735568</v>
      </c>
      <c r="F15" s="29">
        <f t="shared" si="2"/>
        <v>1215146.0865817443</v>
      </c>
      <c r="G15" s="30">
        <f t="shared" si="3"/>
        <v>2.0111572536711812E-2</v>
      </c>
      <c r="H15" s="22">
        <v>61635388.430317312</v>
      </c>
      <c r="I15" s="29">
        <f t="shared" si="4"/>
        <v>1550842.6333461851</v>
      </c>
      <c r="J15" s="30">
        <f t="shared" si="5"/>
        <v>2.516156177225216E-2</v>
      </c>
      <c r="K15" s="22">
        <v>63186231.063663498</v>
      </c>
      <c r="L15" s="29">
        <f t="shared" si="6"/>
        <v>1258665.7135195583</v>
      </c>
      <c r="M15" s="30">
        <f t="shared" si="7"/>
        <v>1.9919936548381648E-2</v>
      </c>
      <c r="N15" s="22">
        <v>64444896.777183056</v>
      </c>
      <c r="O15" s="29">
        <f t="shared" si="8"/>
        <v>1581279.1324265674</v>
      </c>
      <c r="P15" s="30">
        <f t="shared" si="9"/>
        <v>2.4536917762376258E-2</v>
      </c>
      <c r="Q15" s="22">
        <v>66026175.909609623</v>
      </c>
      <c r="R15" s="34">
        <f t="shared" si="10"/>
        <v>315712934.52450907</v>
      </c>
    </row>
    <row r="16" spans="1:18" s="9" customFormat="1" ht="11.4" x14ac:dyDescent="0.2">
      <c r="A16" s="9" t="s">
        <v>12</v>
      </c>
      <c r="B16" s="22">
        <v>27428412.489724029</v>
      </c>
      <c r="C16" s="29">
        <f t="shared" si="0"/>
        <v>9755472.1462507285</v>
      </c>
      <c r="D16" s="30">
        <f t="shared" si="1"/>
        <v>0.35567031631544793</v>
      </c>
      <c r="E16" s="22">
        <v>37183884.635974757</v>
      </c>
      <c r="F16" s="29">
        <f t="shared" si="2"/>
        <v>702965.79117101431</v>
      </c>
      <c r="G16" s="30">
        <f t="shared" si="3"/>
        <v>1.8905119732727096E-2</v>
      </c>
      <c r="H16" s="22">
        <v>37886850.427145772</v>
      </c>
      <c r="I16" s="29">
        <f t="shared" si="4"/>
        <v>896974.2832006067</v>
      </c>
      <c r="J16" s="30">
        <f t="shared" si="5"/>
        <v>2.3675081805109046E-2</v>
      </c>
      <c r="K16" s="22">
        <v>38783824.710346378</v>
      </c>
      <c r="L16" s="29">
        <f t="shared" si="6"/>
        <v>728161.63463643938</v>
      </c>
      <c r="M16" s="30">
        <f t="shared" si="7"/>
        <v>1.877487947809818E-2</v>
      </c>
      <c r="N16" s="22">
        <v>39511986.344982818</v>
      </c>
      <c r="O16" s="29">
        <f t="shared" si="8"/>
        <v>914611.41497965157</v>
      </c>
      <c r="P16" s="30">
        <f t="shared" si="9"/>
        <v>2.3147695157466761E-2</v>
      </c>
      <c r="Q16" s="22">
        <v>40426597.759962469</v>
      </c>
      <c r="R16" s="34">
        <f t="shared" si="10"/>
        <v>193793143.87841222</v>
      </c>
    </row>
    <row r="17" spans="1:18" s="9" customFormat="1" ht="11.4" x14ac:dyDescent="0.2">
      <c r="A17" s="9" t="s">
        <v>13</v>
      </c>
      <c r="B17" s="22">
        <v>606010212.36183298</v>
      </c>
      <c r="C17" s="29">
        <f t="shared" si="0"/>
        <v>248090158.22864485</v>
      </c>
      <c r="D17" s="30">
        <f t="shared" si="1"/>
        <v>0.40938280109464004</v>
      </c>
      <c r="E17" s="22">
        <v>854100370.59047782</v>
      </c>
      <c r="F17" s="29">
        <f t="shared" si="2"/>
        <v>16508094.42391336</v>
      </c>
      <c r="G17" s="30">
        <f t="shared" si="3"/>
        <v>1.9328049714462218E-2</v>
      </c>
      <c r="H17" s="22">
        <v>870608465.01439118</v>
      </c>
      <c r="I17" s="29">
        <f t="shared" si="4"/>
        <v>21159733.323773265</v>
      </c>
      <c r="J17" s="30">
        <f t="shared" si="5"/>
        <v>2.4304534327521721E-2</v>
      </c>
      <c r="K17" s="22">
        <v>891768198.33816445</v>
      </c>
      <c r="L17" s="29">
        <f t="shared" si="6"/>
        <v>17090039.696735144</v>
      </c>
      <c r="M17" s="30">
        <f t="shared" si="7"/>
        <v>1.9164217482281743E-2</v>
      </c>
      <c r="N17" s="22">
        <v>908858238.03489959</v>
      </c>
      <c r="O17" s="29">
        <f t="shared" si="8"/>
        <v>21559281.193513155</v>
      </c>
      <c r="P17" s="30">
        <f t="shared" si="9"/>
        <v>2.3721280493785097E-2</v>
      </c>
      <c r="Q17" s="22">
        <v>930417519.22841275</v>
      </c>
      <c r="R17" s="34">
        <f t="shared" si="10"/>
        <v>4455752791.2063456</v>
      </c>
    </row>
    <row r="18" spans="1:18" s="9" customFormat="1" ht="11.4" x14ac:dyDescent="0.2">
      <c r="A18" s="9" t="s">
        <v>14</v>
      </c>
      <c r="B18" s="22">
        <v>97299962.721140191</v>
      </c>
      <c r="C18" s="29">
        <f t="shared" si="0"/>
        <v>31360017.958737865</v>
      </c>
      <c r="D18" s="30">
        <f t="shared" si="1"/>
        <v>0.32230246632894477</v>
      </c>
      <c r="E18" s="22">
        <v>128659980.67987806</v>
      </c>
      <c r="F18" s="29">
        <f t="shared" si="2"/>
        <v>2634068.859512493</v>
      </c>
      <c r="G18" s="30">
        <f t="shared" si="3"/>
        <v>2.0473101624866416E-2</v>
      </c>
      <c r="H18" s="22">
        <v>131294049.53939055</v>
      </c>
      <c r="I18" s="29">
        <f t="shared" si="4"/>
        <v>3362062.7395805269</v>
      </c>
      <c r="J18" s="30">
        <f t="shared" si="5"/>
        <v>2.5607121963069988E-2</v>
      </c>
      <c r="K18" s="22">
        <v>134656112.27897108</v>
      </c>
      <c r="L18" s="29">
        <f t="shared" si="6"/>
        <v>2728375.1354011893</v>
      </c>
      <c r="M18" s="30">
        <f t="shared" si="7"/>
        <v>2.0261799403125003E-2</v>
      </c>
      <c r="N18" s="22">
        <v>137384487.41437227</v>
      </c>
      <c r="O18" s="29">
        <f t="shared" si="8"/>
        <v>3427993.1333387196</v>
      </c>
      <c r="P18" s="30">
        <f t="shared" si="9"/>
        <v>2.4951820965051004E-2</v>
      </c>
      <c r="Q18" s="22">
        <v>140812480.54771098</v>
      </c>
      <c r="R18" s="34">
        <f t="shared" si="10"/>
        <v>672807110.46032298</v>
      </c>
    </row>
    <row r="19" spans="1:18" s="9" customFormat="1" ht="11.4" x14ac:dyDescent="0.2">
      <c r="A19" s="9" t="s">
        <v>15</v>
      </c>
      <c r="B19" s="22">
        <v>43616316.577977747</v>
      </c>
      <c r="C19" s="29">
        <f t="shared" si="0"/>
        <v>14839616.823839188</v>
      </c>
      <c r="D19" s="30">
        <f t="shared" si="1"/>
        <v>0.34023085826857369</v>
      </c>
      <c r="E19" s="22">
        <v>58455933.401816934</v>
      </c>
      <c r="F19" s="29">
        <f t="shared" si="2"/>
        <v>1153583.5134174153</v>
      </c>
      <c r="G19" s="30">
        <f t="shared" si="3"/>
        <v>1.9734241612187814E-2</v>
      </c>
      <c r="H19" s="22">
        <v>59609516.91523435</v>
      </c>
      <c r="I19" s="29">
        <f t="shared" si="4"/>
        <v>1472020.044296883</v>
      </c>
      <c r="J19" s="30">
        <f t="shared" si="5"/>
        <v>2.4694379697626442E-2</v>
      </c>
      <c r="K19" s="22">
        <v>61081536.959531233</v>
      </c>
      <c r="L19" s="29">
        <f t="shared" si="6"/>
        <v>1194924.0562679619</v>
      </c>
      <c r="M19" s="30">
        <f t="shared" si="7"/>
        <v>1.9562769958778918E-2</v>
      </c>
      <c r="N19" s="22">
        <v>62276461.015799195</v>
      </c>
      <c r="O19" s="29">
        <f t="shared" si="8"/>
        <v>1500953.2238233909</v>
      </c>
      <c r="P19" s="30">
        <f t="shared" si="9"/>
        <v>2.4101453411789205E-2</v>
      </c>
      <c r="Q19" s="22">
        <v>63777414.239622585</v>
      </c>
      <c r="R19" s="34">
        <f t="shared" si="10"/>
        <v>305200862.5320043</v>
      </c>
    </row>
    <row r="20" spans="1:18" s="9" customFormat="1" ht="11.4" x14ac:dyDescent="0.2">
      <c r="A20" s="9" t="s">
        <v>16</v>
      </c>
      <c r="B20" s="22">
        <v>36999584.51005625</v>
      </c>
      <c r="C20" s="29">
        <f t="shared" si="0"/>
        <v>12702686.857307538</v>
      </c>
      <c r="D20" s="30">
        <f t="shared" si="1"/>
        <v>0.34331971630262575</v>
      </c>
      <c r="E20" s="22">
        <v>49702271.367363788</v>
      </c>
      <c r="F20" s="29">
        <f t="shared" si="2"/>
        <v>971249.63050280511</v>
      </c>
      <c r="G20" s="30">
        <f t="shared" si="3"/>
        <v>1.9541353016324339E-2</v>
      </c>
      <c r="H20" s="22">
        <v>50673520.997866593</v>
      </c>
      <c r="I20" s="29">
        <f t="shared" si="4"/>
        <v>1239300.613738589</v>
      </c>
      <c r="J20" s="30">
        <f t="shared" si="5"/>
        <v>2.4456571979491318E-2</v>
      </c>
      <c r="K20" s="22">
        <v>51912821.611605182</v>
      </c>
      <c r="L20" s="29">
        <f t="shared" si="6"/>
        <v>1006061.4283134192</v>
      </c>
      <c r="M20" s="30">
        <f t="shared" si="7"/>
        <v>1.9379825582212483E-2</v>
      </c>
      <c r="N20" s="22">
        <v>52918883.039918602</v>
      </c>
      <c r="O20" s="29">
        <f t="shared" si="8"/>
        <v>1263668.8973656669</v>
      </c>
      <c r="P20" s="30">
        <f t="shared" si="9"/>
        <v>2.3879356947357266E-2</v>
      </c>
      <c r="Q20" s="22">
        <v>54182551.937284268</v>
      </c>
      <c r="R20" s="34">
        <f t="shared" si="10"/>
        <v>259390048.95403841</v>
      </c>
    </row>
    <row r="21" spans="1:18" s="9" customFormat="1" ht="11.4" x14ac:dyDescent="0.2">
      <c r="A21" s="9" t="s">
        <v>17</v>
      </c>
      <c r="B21" s="22">
        <v>56638784.390991621</v>
      </c>
      <c r="C21" s="29">
        <f t="shared" si="0"/>
        <v>18712231.559494011</v>
      </c>
      <c r="D21" s="30">
        <f t="shared" si="1"/>
        <v>0.33037841049551525</v>
      </c>
      <c r="E21" s="22">
        <v>75351015.950485632</v>
      </c>
      <c r="F21" s="29">
        <f t="shared" si="2"/>
        <v>1512955.7771113664</v>
      </c>
      <c r="G21" s="30">
        <f t="shared" si="3"/>
        <v>2.0078770777364887E-2</v>
      </c>
      <c r="H21" s="22">
        <v>76863971.727596998</v>
      </c>
      <c r="I21" s="29">
        <f t="shared" si="4"/>
        <v>1930509.9596101195</v>
      </c>
      <c r="J21" s="30">
        <f t="shared" si="5"/>
        <v>2.5115927738573979E-2</v>
      </c>
      <c r="K21" s="22">
        <v>78794481.687207118</v>
      </c>
      <c r="L21" s="29">
        <f t="shared" si="6"/>
        <v>1567183.5368213207</v>
      </c>
      <c r="M21" s="30">
        <f t="shared" si="7"/>
        <v>1.9889508798885402E-2</v>
      </c>
      <c r="N21" s="22">
        <v>80361665.224028438</v>
      </c>
      <c r="O21" s="29">
        <f t="shared" si="8"/>
        <v>1968469.4297818393</v>
      </c>
      <c r="P21" s="30">
        <f t="shared" si="9"/>
        <v>2.4495129914172804E-2</v>
      </c>
      <c r="Q21" s="22">
        <v>82330134.653810278</v>
      </c>
      <c r="R21" s="34">
        <f t="shared" si="10"/>
        <v>393701269.24312842</v>
      </c>
    </row>
    <row r="22" spans="1:18" s="9" customFormat="1" ht="11.4" x14ac:dyDescent="0.2">
      <c r="A22" s="9" t="s">
        <v>18</v>
      </c>
      <c r="B22" s="22">
        <v>68174080.508287638</v>
      </c>
      <c r="C22" s="29">
        <f t="shared" si="0"/>
        <v>23419578.28206794</v>
      </c>
      <c r="D22" s="30">
        <f t="shared" si="1"/>
        <v>0.34352613350202676</v>
      </c>
      <c r="E22" s="22">
        <v>91593658.790355578</v>
      </c>
      <c r="F22" s="29">
        <f t="shared" si="2"/>
        <v>1836384.5056893975</v>
      </c>
      <c r="G22" s="30">
        <f t="shared" si="3"/>
        <v>2.0049253735923048E-2</v>
      </c>
      <c r="H22" s="22">
        <v>93430043.296044976</v>
      </c>
      <c r="I22" s="29">
        <f t="shared" si="4"/>
        <v>2344918.2023013681</v>
      </c>
      <c r="J22" s="30">
        <f t="shared" si="5"/>
        <v>2.509811747460286E-2</v>
      </c>
      <c r="K22" s="22">
        <v>95774961.498346344</v>
      </c>
      <c r="L22" s="29">
        <f t="shared" si="6"/>
        <v>1902029.7328518331</v>
      </c>
      <c r="M22" s="30">
        <f t="shared" si="7"/>
        <v>1.9859363064162378E-2</v>
      </c>
      <c r="N22" s="22">
        <v>97676991.231198177</v>
      </c>
      <c r="O22" s="29">
        <f t="shared" si="8"/>
        <v>2390729.5448756814</v>
      </c>
      <c r="P22" s="30">
        <f t="shared" si="9"/>
        <v>2.4475872103972823E-2</v>
      </c>
      <c r="Q22" s="22">
        <v>100067720.77607386</v>
      </c>
      <c r="R22" s="34">
        <f t="shared" si="10"/>
        <v>478543375.59201896</v>
      </c>
    </row>
    <row r="23" spans="1:18" s="9" customFormat="1" ht="11.4" x14ac:dyDescent="0.2">
      <c r="A23" s="9" t="s">
        <v>19</v>
      </c>
      <c r="B23" s="22">
        <v>33988814.304414913</v>
      </c>
      <c r="C23" s="29">
        <f t="shared" si="0"/>
        <v>14157005.892630331</v>
      </c>
      <c r="D23" s="30">
        <f t="shared" si="1"/>
        <v>0.41651955745897951</v>
      </c>
      <c r="E23" s="22">
        <v>48145820.197045244</v>
      </c>
      <c r="F23" s="29">
        <f t="shared" si="2"/>
        <v>878402.237868011</v>
      </c>
      <c r="G23" s="30">
        <f t="shared" si="3"/>
        <v>1.8244620909416337E-2</v>
      </c>
      <c r="H23" s="22">
        <v>49024222.434913255</v>
      </c>
      <c r="I23" s="29">
        <f t="shared" si="4"/>
        <v>1123944.344232589</v>
      </c>
      <c r="J23" s="30">
        <f t="shared" si="5"/>
        <v>2.2926306393228117E-2</v>
      </c>
      <c r="K23" s="22">
        <v>50148166.779145844</v>
      </c>
      <c r="L23" s="29">
        <f t="shared" si="6"/>
        <v>909568.79572671652</v>
      </c>
      <c r="M23" s="30">
        <f t="shared" si="7"/>
        <v>1.8137628035985582E-2</v>
      </c>
      <c r="N23" s="22">
        <v>51057735.574872561</v>
      </c>
      <c r="O23" s="29">
        <f t="shared" si="8"/>
        <v>1145506.3975980505</v>
      </c>
      <c r="P23" s="30">
        <f t="shared" si="9"/>
        <v>2.2435511185533216E-2</v>
      </c>
      <c r="Q23" s="22">
        <v>52203241.972470611</v>
      </c>
      <c r="R23" s="34">
        <f t="shared" si="10"/>
        <v>250579186.95844752</v>
      </c>
    </row>
    <row r="24" spans="1:18" s="9" customFormat="1" ht="11.4" x14ac:dyDescent="0.2">
      <c r="A24" s="9" t="s">
        <v>20</v>
      </c>
      <c r="B24" s="22">
        <v>260287218.96846357</v>
      </c>
      <c r="C24" s="29">
        <f t="shared" si="0"/>
        <v>93596105.685917407</v>
      </c>
      <c r="D24" s="30">
        <f t="shared" si="1"/>
        <v>0.3595877894306348</v>
      </c>
      <c r="E24" s="22">
        <v>353883324.65438098</v>
      </c>
      <c r="F24" s="29">
        <f t="shared" si="2"/>
        <v>7086891.5601115823</v>
      </c>
      <c r="G24" s="30">
        <f t="shared" si="3"/>
        <v>2.0026068103189017E-2</v>
      </c>
      <c r="H24" s="22">
        <v>360970216.21449256</v>
      </c>
      <c r="I24" s="29">
        <f t="shared" si="4"/>
        <v>9065073.4314023256</v>
      </c>
      <c r="J24" s="30">
        <f t="shared" si="5"/>
        <v>2.5113078653602149E-2</v>
      </c>
      <c r="K24" s="22">
        <v>370035289.64589489</v>
      </c>
      <c r="L24" s="29">
        <f t="shared" si="6"/>
        <v>7338630.245901823</v>
      </c>
      <c r="M24" s="30">
        <f t="shared" si="7"/>
        <v>1.9832244251418621E-2</v>
      </c>
      <c r="N24" s="22">
        <v>377373919.89179671</v>
      </c>
      <c r="O24" s="29">
        <f t="shared" si="8"/>
        <v>9239468.5550175309</v>
      </c>
      <c r="P24" s="30">
        <f t="shared" si="9"/>
        <v>2.4483590592764694E-2</v>
      </c>
      <c r="Q24" s="22">
        <v>386613388.44681424</v>
      </c>
      <c r="R24" s="34">
        <f t="shared" si="10"/>
        <v>1848876138.8533795</v>
      </c>
    </row>
    <row r="25" spans="1:18" s="9" customFormat="1" ht="11.4" x14ac:dyDescent="0.2">
      <c r="A25" s="9" t="s">
        <v>21</v>
      </c>
      <c r="B25" s="22">
        <v>383534728.61737841</v>
      </c>
      <c r="C25" s="29">
        <f t="shared" si="0"/>
        <v>152861880.43504137</v>
      </c>
      <c r="D25" s="30">
        <f t="shared" si="1"/>
        <v>0.39856072743686088</v>
      </c>
      <c r="E25" s="22">
        <v>536396609.05241978</v>
      </c>
      <c r="F25" s="29">
        <f t="shared" si="2"/>
        <v>10413028.965305448</v>
      </c>
      <c r="G25" s="30">
        <f t="shared" si="3"/>
        <v>1.9412928399567542E-2</v>
      </c>
      <c r="H25" s="22">
        <v>546809638.01772523</v>
      </c>
      <c r="I25" s="29">
        <f t="shared" si="4"/>
        <v>13340378.97476387</v>
      </c>
      <c r="J25" s="30">
        <f t="shared" si="5"/>
        <v>2.4396751716236998E-2</v>
      </c>
      <c r="K25" s="22">
        <v>560150016.9924891</v>
      </c>
      <c r="L25" s="29">
        <f t="shared" si="6"/>
        <v>10780805.640125513</v>
      </c>
      <c r="M25" s="30">
        <f t="shared" si="7"/>
        <v>1.9246282804754551E-2</v>
      </c>
      <c r="N25" s="22">
        <v>570930822.63261461</v>
      </c>
      <c r="O25" s="29">
        <f t="shared" si="8"/>
        <v>13593451.502240419</v>
      </c>
      <c r="P25" s="30">
        <f t="shared" si="9"/>
        <v>2.3809279449233032E-2</v>
      </c>
      <c r="Q25" s="22">
        <v>584524274.13485503</v>
      </c>
      <c r="R25" s="34">
        <f t="shared" si="10"/>
        <v>2798811360.8301039</v>
      </c>
    </row>
    <row r="26" spans="1:18" s="9" customFormat="1" ht="11.4" x14ac:dyDescent="0.2">
      <c r="A26" s="9" t="s">
        <v>22</v>
      </c>
      <c r="B26" s="22">
        <v>150013488.23815563</v>
      </c>
      <c r="C26" s="29">
        <f t="shared" si="0"/>
        <v>46439854.540840596</v>
      </c>
      <c r="D26" s="30">
        <f t="shared" si="1"/>
        <v>0.30957119313907611</v>
      </c>
      <c r="E26" s="22">
        <v>196453342.77899623</v>
      </c>
      <c r="F26" s="29">
        <f t="shared" si="2"/>
        <v>4105688.2381534576</v>
      </c>
      <c r="G26" s="30">
        <f t="shared" si="3"/>
        <v>2.0899050024168978E-2</v>
      </c>
      <c r="H26" s="22">
        <v>200559031.01714969</v>
      </c>
      <c r="I26" s="29">
        <f t="shared" si="4"/>
        <v>5239245.7634987235</v>
      </c>
      <c r="J26" s="30">
        <f t="shared" si="5"/>
        <v>2.6123210393107249E-2</v>
      </c>
      <c r="K26" s="22">
        <v>205798276.78064841</v>
      </c>
      <c r="L26" s="29">
        <f t="shared" si="6"/>
        <v>4252800.020742774</v>
      </c>
      <c r="M26" s="30">
        <f t="shared" si="7"/>
        <v>2.0664896165654738E-2</v>
      </c>
      <c r="N26" s="22">
        <v>210051076.80139118</v>
      </c>
      <c r="O26" s="29">
        <f t="shared" si="8"/>
        <v>5342187.6089592874</v>
      </c>
      <c r="P26" s="30">
        <f t="shared" si="9"/>
        <v>2.5432802774967282E-2</v>
      </c>
      <c r="Q26" s="22">
        <v>215393264.41035047</v>
      </c>
      <c r="R26" s="34">
        <f t="shared" si="10"/>
        <v>1028254991.788536</v>
      </c>
    </row>
    <row r="27" spans="1:18" s="9" customFormat="1" ht="11.4" x14ac:dyDescent="0.2">
      <c r="A27" s="9" t="s">
        <v>23</v>
      </c>
      <c r="B27" s="22">
        <v>121535792.51519896</v>
      </c>
      <c r="C27" s="29">
        <f t="shared" si="0"/>
        <v>42349850.357321307</v>
      </c>
      <c r="D27" s="30">
        <f t="shared" si="1"/>
        <v>0.34845578805128657</v>
      </c>
      <c r="E27" s="22">
        <v>163885642.87252027</v>
      </c>
      <c r="F27" s="29">
        <f t="shared" si="2"/>
        <v>3296829.935374856</v>
      </c>
      <c r="G27" s="30">
        <f t="shared" si="3"/>
        <v>2.011664888753752E-2</v>
      </c>
      <c r="H27" s="22">
        <v>167182472.80789512</v>
      </c>
      <c r="I27" s="29">
        <f t="shared" si="4"/>
        <v>4213735.5438453555</v>
      </c>
      <c r="J27" s="30">
        <f t="shared" si="5"/>
        <v>2.5204409727132376E-2</v>
      </c>
      <c r="K27" s="22">
        <v>171396208.35174048</v>
      </c>
      <c r="L27" s="29">
        <f t="shared" si="6"/>
        <v>3414279.9059352875</v>
      </c>
      <c r="M27" s="30">
        <f t="shared" si="7"/>
        <v>1.9920393448427276E-2</v>
      </c>
      <c r="N27" s="22">
        <v>174810488.25767577</v>
      </c>
      <c r="O27" s="29">
        <f t="shared" si="8"/>
        <v>4295376.4279969037</v>
      </c>
      <c r="P27" s="30">
        <f t="shared" si="9"/>
        <v>2.4571617360083071E-2</v>
      </c>
      <c r="Q27" s="22">
        <v>179105864.68567267</v>
      </c>
      <c r="R27" s="34">
        <f t="shared" si="10"/>
        <v>856380676.97550428</v>
      </c>
    </row>
    <row r="28" spans="1:18" s="9" customFormat="1" ht="11.4" x14ac:dyDescent="0.2">
      <c r="A28" s="9" t="s">
        <v>24</v>
      </c>
      <c r="B28" s="22">
        <v>30772508.12536845</v>
      </c>
      <c r="C28" s="29">
        <f t="shared" si="0"/>
        <v>11073908.070197236</v>
      </c>
      <c r="D28" s="30">
        <f t="shared" si="1"/>
        <v>0.35986368173441319</v>
      </c>
      <c r="E28" s="22">
        <v>41846416.195565686</v>
      </c>
      <c r="F28" s="29">
        <f t="shared" si="2"/>
        <v>793399.14257898182</v>
      </c>
      <c r="G28" s="30">
        <f t="shared" si="3"/>
        <v>1.8959787114650347E-2</v>
      </c>
      <c r="H28" s="22">
        <v>42639815.338144667</v>
      </c>
      <c r="I28" s="29">
        <f t="shared" si="4"/>
        <v>1012365.9513139054</v>
      </c>
      <c r="J28" s="30">
        <f t="shared" si="5"/>
        <v>2.3742268658660547E-2</v>
      </c>
      <c r="K28" s="22">
        <v>43652181.289458573</v>
      </c>
      <c r="L28" s="29">
        <f t="shared" si="6"/>
        <v>821836.34239383042</v>
      </c>
      <c r="M28" s="30">
        <f t="shared" si="7"/>
        <v>1.8826924981004169E-2</v>
      </c>
      <c r="N28" s="22">
        <v>44474017.631852403</v>
      </c>
      <c r="O28" s="29">
        <f t="shared" si="8"/>
        <v>1032272.030267708</v>
      </c>
      <c r="P28" s="30">
        <f t="shared" si="9"/>
        <v>2.3210676373172822E-2</v>
      </c>
      <c r="Q28" s="22">
        <v>45506289.662120111</v>
      </c>
      <c r="R28" s="34">
        <f t="shared" si="10"/>
        <v>218118720.11714143</v>
      </c>
    </row>
    <row r="29" spans="1:18" s="9" customFormat="1" ht="11.4" x14ac:dyDescent="0.2">
      <c r="A29" s="9" t="s">
        <v>25</v>
      </c>
      <c r="B29" s="22">
        <v>102860091.91413054</v>
      </c>
      <c r="C29" s="29">
        <f t="shared" si="0"/>
        <v>37283465.310611576</v>
      </c>
      <c r="D29" s="30">
        <f t="shared" si="1"/>
        <v>0.36246774251122083</v>
      </c>
      <c r="E29" s="22">
        <v>140143557.22474211</v>
      </c>
      <c r="F29" s="29">
        <f t="shared" si="2"/>
        <v>2786608.1246626079</v>
      </c>
      <c r="G29" s="30">
        <f t="shared" si="3"/>
        <v>1.9883954566629461E-2</v>
      </c>
      <c r="H29" s="22">
        <v>142930165.34940472</v>
      </c>
      <c r="I29" s="29">
        <f t="shared" si="4"/>
        <v>3561880.5439341962</v>
      </c>
      <c r="J29" s="30">
        <f t="shared" si="5"/>
        <v>2.4920425546467968E-2</v>
      </c>
      <c r="K29" s="22">
        <v>146492045.89333892</v>
      </c>
      <c r="L29" s="29">
        <f t="shared" si="6"/>
        <v>2885854.0963015556</v>
      </c>
      <c r="M29" s="30">
        <f t="shared" si="7"/>
        <v>1.9699732355453282E-2</v>
      </c>
      <c r="N29" s="22">
        <v>149377899.98964047</v>
      </c>
      <c r="O29" s="29">
        <f t="shared" si="8"/>
        <v>3630845.5405023396</v>
      </c>
      <c r="P29" s="30">
        <f t="shared" si="9"/>
        <v>2.4306443863209636E-2</v>
      </c>
      <c r="Q29" s="22">
        <v>153008745.53014281</v>
      </c>
      <c r="R29" s="34">
        <f t="shared" si="10"/>
        <v>731952413.98726904</v>
      </c>
    </row>
    <row r="30" spans="1:18" s="9" customFormat="1" ht="11.4" x14ac:dyDescent="0.2">
      <c r="A30" s="9" t="s">
        <v>26</v>
      </c>
      <c r="B30" s="22">
        <v>22176616.652361456</v>
      </c>
      <c r="C30" s="29">
        <f t="shared" si="0"/>
        <v>8193683.8888749927</v>
      </c>
      <c r="D30" s="30">
        <f t="shared" si="1"/>
        <v>0.36947402831182075</v>
      </c>
      <c r="E30" s="22">
        <v>30370300.541236449</v>
      </c>
      <c r="F30" s="29">
        <f t="shared" si="2"/>
        <v>553120.30788682029</v>
      </c>
      <c r="G30" s="30">
        <f t="shared" si="3"/>
        <v>1.8212539817832881E-2</v>
      </c>
      <c r="H30" s="22">
        <v>30923420.849123269</v>
      </c>
      <c r="I30" s="29">
        <f t="shared" si="4"/>
        <v>705773.59097287431</v>
      </c>
      <c r="J30" s="30">
        <f t="shared" si="5"/>
        <v>2.2823270246082241E-2</v>
      </c>
      <c r="K30" s="22">
        <v>31629194.440096144</v>
      </c>
      <c r="L30" s="29">
        <f t="shared" si="6"/>
        <v>572945.32587789372</v>
      </c>
      <c r="M30" s="30">
        <f t="shared" si="7"/>
        <v>1.811444572080452E-2</v>
      </c>
      <c r="N30" s="22">
        <v>32202139.765974037</v>
      </c>
      <c r="O30" s="29">
        <f t="shared" si="8"/>
        <v>719651.15355233476</v>
      </c>
      <c r="P30" s="30">
        <f t="shared" si="9"/>
        <v>2.2347929633941426E-2</v>
      </c>
      <c r="Q30" s="22">
        <v>32921790.919526372</v>
      </c>
      <c r="R30" s="34">
        <f t="shared" si="10"/>
        <v>158046846.51595625</v>
      </c>
    </row>
    <row r="31" spans="1:18" s="9" customFormat="1" ht="11.4" x14ac:dyDescent="0.2">
      <c r="A31" s="9" t="s">
        <v>54</v>
      </c>
      <c r="B31" s="22">
        <v>850645.52764071</v>
      </c>
      <c r="C31" s="29">
        <f t="shared" si="0"/>
        <v>609568.37514091877</v>
      </c>
      <c r="D31" s="30">
        <f t="shared" si="1"/>
        <v>0.71659505085693487</v>
      </c>
      <c r="E31" s="22">
        <v>1460213.9027816288</v>
      </c>
      <c r="F31" s="29">
        <f t="shared" si="2"/>
        <v>9581.0970713503193</v>
      </c>
      <c r="G31" s="30">
        <f t="shared" si="3"/>
        <v>6.5614339468339847E-3</v>
      </c>
      <c r="H31" s="22">
        <v>1469794.9998529791</v>
      </c>
      <c r="I31" s="29">
        <f t="shared" si="4"/>
        <v>12225.342244033702</v>
      </c>
      <c r="J31" s="30">
        <f t="shared" si="5"/>
        <v>8.3177193045673586E-3</v>
      </c>
      <c r="K31" s="22">
        <v>1482020.3420970128</v>
      </c>
      <c r="L31" s="29">
        <f t="shared" si="6"/>
        <v>9924.5049930189271</v>
      </c>
      <c r="M31" s="30">
        <f t="shared" si="7"/>
        <v>6.6966051079812173E-3</v>
      </c>
      <c r="N31" s="22">
        <v>1491944.8470900317</v>
      </c>
      <c r="O31" s="29">
        <f t="shared" si="8"/>
        <v>12465.728458137019</v>
      </c>
      <c r="P31" s="30">
        <f t="shared" si="9"/>
        <v>8.3553547454859583E-3</v>
      </c>
      <c r="Q31" s="22">
        <v>1504410.5755481687</v>
      </c>
      <c r="R31" s="34">
        <f t="shared" si="10"/>
        <v>7408384.6673698202</v>
      </c>
    </row>
    <row r="32" spans="1:18" s="9" customFormat="1" ht="11.4" x14ac:dyDescent="0.2">
      <c r="A32" s="9" t="s">
        <v>27</v>
      </c>
      <c r="B32" s="22">
        <v>27011697.205650792</v>
      </c>
      <c r="C32" s="29">
        <f t="shared" si="0"/>
        <v>9638250.7830656916</v>
      </c>
      <c r="D32" s="30">
        <f t="shared" si="1"/>
        <v>0.35681766716418656</v>
      </c>
      <c r="E32" s="22">
        <v>36649947.988716483</v>
      </c>
      <c r="F32" s="29">
        <f t="shared" si="2"/>
        <v>692793.00209476799</v>
      </c>
      <c r="G32" s="30">
        <f t="shared" si="3"/>
        <v>1.8902973677017494E-2</v>
      </c>
      <c r="H32" s="22">
        <v>37342740.990811251</v>
      </c>
      <c r="I32" s="29">
        <f t="shared" si="4"/>
        <v>883993.9489422068</v>
      </c>
      <c r="J32" s="30">
        <f t="shared" si="5"/>
        <v>2.3672444107938593E-2</v>
      </c>
      <c r="K32" s="22">
        <v>38226734.939753458</v>
      </c>
      <c r="L32" s="29">
        <f t="shared" si="6"/>
        <v>717624.24165654182</v>
      </c>
      <c r="M32" s="30">
        <f t="shared" si="7"/>
        <v>1.877283641377011E-2</v>
      </c>
      <c r="N32" s="22">
        <v>38944359.18141</v>
      </c>
      <c r="O32" s="29">
        <f t="shared" si="8"/>
        <v>901375.85226242244</v>
      </c>
      <c r="P32" s="30">
        <f t="shared" si="9"/>
        <v>2.314522234307792E-2</v>
      </c>
      <c r="Q32" s="22">
        <v>39845735.033672422</v>
      </c>
      <c r="R32" s="34">
        <f t="shared" si="10"/>
        <v>191009518.13436362</v>
      </c>
    </row>
    <row r="33" spans="1:18" s="9" customFormat="1" ht="11.4" x14ac:dyDescent="0.2">
      <c r="A33" s="9" t="s">
        <v>28</v>
      </c>
      <c r="B33" s="22">
        <v>67595377.973617792</v>
      </c>
      <c r="C33" s="29">
        <f t="shared" si="0"/>
        <v>21967523.220805734</v>
      </c>
      <c r="D33" s="30">
        <f t="shared" si="1"/>
        <v>0.32498558154937118</v>
      </c>
      <c r="E33" s="22">
        <v>89562901.194423527</v>
      </c>
      <c r="F33" s="29">
        <f t="shared" si="2"/>
        <v>1822433.2484736592</v>
      </c>
      <c r="G33" s="30">
        <f t="shared" si="3"/>
        <v>2.0348081897408766E-2</v>
      </c>
      <c r="H33" s="22">
        <v>91385334.442897186</v>
      </c>
      <c r="I33" s="29">
        <f t="shared" si="4"/>
        <v>2326394.4934323132</v>
      </c>
      <c r="J33" s="30">
        <f t="shared" si="5"/>
        <v>2.5456978492385759E-2</v>
      </c>
      <c r="K33" s="22">
        <v>93711728.936329499</v>
      </c>
      <c r="L33" s="29">
        <f t="shared" si="6"/>
        <v>1887651.9841460884</v>
      </c>
      <c r="M33" s="30">
        <f t="shared" si="7"/>
        <v>2.0143177439705701E-2</v>
      </c>
      <c r="N33" s="22">
        <v>95599380.920475587</v>
      </c>
      <c r="O33" s="29">
        <f t="shared" si="8"/>
        <v>2371966.2772418261</v>
      </c>
      <c r="P33" s="30">
        <f t="shared" si="9"/>
        <v>2.4811523405313136E-2</v>
      </c>
      <c r="Q33" s="22">
        <v>97971347.197717413</v>
      </c>
      <c r="R33" s="34">
        <f t="shared" si="10"/>
        <v>468230692.69184321</v>
      </c>
    </row>
    <row r="34" spans="1:18" s="9" customFormat="1" ht="11.4" x14ac:dyDescent="0.2">
      <c r="A34" s="9" t="s">
        <v>29</v>
      </c>
      <c r="B34" s="22">
        <v>17328124.198038973</v>
      </c>
      <c r="C34" s="29">
        <f t="shared" si="0"/>
        <v>6938484.8294480853</v>
      </c>
      <c r="D34" s="30">
        <f t="shared" si="1"/>
        <v>0.40041753799486934</v>
      </c>
      <c r="E34" s="22">
        <v>24266609.027487058</v>
      </c>
      <c r="F34" s="29">
        <f t="shared" si="2"/>
        <v>429309.80010430142</v>
      </c>
      <c r="G34" s="30">
        <f t="shared" si="3"/>
        <v>1.7691379937675569E-2</v>
      </c>
      <c r="H34" s="22">
        <v>24695918.82759136</v>
      </c>
      <c r="I34" s="29">
        <f t="shared" si="4"/>
        <v>547793.15834036097</v>
      </c>
      <c r="J34" s="30">
        <f t="shared" si="5"/>
        <v>2.2181525707330334E-2</v>
      </c>
      <c r="K34" s="22">
        <v>25243711.985931721</v>
      </c>
      <c r="L34" s="29">
        <f t="shared" si="6"/>
        <v>444697.24590236694</v>
      </c>
      <c r="M34" s="30">
        <f t="shared" si="7"/>
        <v>1.7616159071621319E-2</v>
      </c>
      <c r="N34" s="22">
        <v>25688409.231834088</v>
      </c>
      <c r="O34" s="29">
        <f t="shared" si="8"/>
        <v>558564.37706751004</v>
      </c>
      <c r="P34" s="30">
        <f t="shared" si="9"/>
        <v>2.1743828978530718E-2</v>
      </c>
      <c r="Q34" s="22">
        <v>26246973.608901598</v>
      </c>
      <c r="R34" s="34">
        <f t="shared" si="10"/>
        <v>126141622.68174583</v>
      </c>
    </row>
    <row r="35" spans="1:18" s="9" customFormat="1" ht="11.4" x14ac:dyDescent="0.2">
      <c r="A35" s="9" t="s">
        <v>30</v>
      </c>
      <c r="B35" s="22">
        <v>625025595.36819375</v>
      </c>
      <c r="C35" s="29">
        <f t="shared" si="0"/>
        <v>229947202.5709765</v>
      </c>
      <c r="D35" s="30">
        <f t="shared" si="1"/>
        <v>0.3679004576372874</v>
      </c>
      <c r="E35" s="22">
        <v>854972797.93917024</v>
      </c>
      <c r="F35" s="29">
        <f t="shared" si="2"/>
        <v>17027810.213576555</v>
      </c>
      <c r="G35" s="30">
        <f t="shared" si="3"/>
        <v>1.9916201140691793E-2</v>
      </c>
      <c r="H35" s="22">
        <v>872000608.1527468</v>
      </c>
      <c r="I35" s="29">
        <f t="shared" si="4"/>
        <v>21792444.890439391</v>
      </c>
      <c r="J35" s="30">
        <f t="shared" si="5"/>
        <v>2.4991318454014252E-2</v>
      </c>
      <c r="K35" s="22">
        <v>893793053.04318619</v>
      </c>
      <c r="L35" s="29">
        <f t="shared" si="6"/>
        <v>17631483.977124929</v>
      </c>
      <c r="M35" s="30">
        <f t="shared" si="7"/>
        <v>1.9726584265891595E-2</v>
      </c>
      <c r="N35" s="22">
        <v>911424537.02031112</v>
      </c>
      <c r="O35" s="29">
        <f t="shared" si="8"/>
        <v>22209689.545560122</v>
      </c>
      <c r="P35" s="30">
        <f t="shared" si="9"/>
        <v>2.4368105798610047E-2</v>
      </c>
      <c r="Q35" s="22">
        <v>933634226.56587124</v>
      </c>
      <c r="R35" s="34">
        <f t="shared" si="10"/>
        <v>4465825222.7212858</v>
      </c>
    </row>
    <row r="36" spans="1:18" s="9" customFormat="1" ht="11.4" x14ac:dyDescent="0.2">
      <c r="A36" s="9" t="s">
        <v>31</v>
      </c>
      <c r="B36" s="22">
        <v>53005004.559647456</v>
      </c>
      <c r="C36" s="29">
        <f t="shared" si="0"/>
        <v>19626286.142507628</v>
      </c>
      <c r="D36" s="30">
        <f t="shared" si="1"/>
        <v>0.37027232250158237</v>
      </c>
      <c r="E36" s="22">
        <v>72631290.702155083</v>
      </c>
      <c r="F36" s="29">
        <f t="shared" si="2"/>
        <v>1401757.2255956233</v>
      </c>
      <c r="G36" s="30">
        <f t="shared" si="3"/>
        <v>1.9299632596974224E-2</v>
      </c>
      <c r="H36" s="22">
        <v>74033047.927750707</v>
      </c>
      <c r="I36" s="29">
        <f t="shared" si="4"/>
        <v>1791789.9295782149</v>
      </c>
      <c r="J36" s="30">
        <f t="shared" si="5"/>
        <v>2.4202568713999638E-2</v>
      </c>
      <c r="K36" s="22">
        <v>75824837.857328922</v>
      </c>
      <c r="L36" s="29">
        <f t="shared" si="6"/>
        <v>1451676.6820738167</v>
      </c>
      <c r="M36" s="30">
        <f t="shared" si="7"/>
        <v>1.9145134010115177E-2</v>
      </c>
      <c r="N36" s="22">
        <v>77276514.539402738</v>
      </c>
      <c r="O36" s="29">
        <f t="shared" si="8"/>
        <v>1826474.7784678489</v>
      </c>
      <c r="P36" s="30">
        <f t="shared" si="9"/>
        <v>2.3635574007890101E-2</v>
      </c>
      <c r="Q36" s="22">
        <v>79102989.317870587</v>
      </c>
      <c r="R36" s="34">
        <f t="shared" si="10"/>
        <v>378868680.34450805</v>
      </c>
    </row>
    <row r="37" spans="1:18" s="9" customFormat="1" ht="11.4" x14ac:dyDescent="0.2">
      <c r="A37" s="9" t="s">
        <v>32</v>
      </c>
      <c r="B37" s="22">
        <v>1519159473.7315476</v>
      </c>
      <c r="C37" s="29">
        <f t="shared" si="0"/>
        <v>636583371.88028789</v>
      </c>
      <c r="D37" s="30">
        <f t="shared" si="1"/>
        <v>0.41903656784408089</v>
      </c>
      <c r="E37" s="22">
        <v>2155742845.6118355</v>
      </c>
      <c r="F37" s="29">
        <f t="shared" si="2"/>
        <v>41338002.524032593</v>
      </c>
      <c r="G37" s="30">
        <f t="shared" si="3"/>
        <v>1.9175757724618672E-2</v>
      </c>
      <c r="H37" s="22">
        <v>2197080848.1358681</v>
      </c>
      <c r="I37" s="29">
        <f t="shared" si="4"/>
        <v>53012597.128273487</v>
      </c>
      <c r="J37" s="30">
        <f t="shared" si="5"/>
        <v>2.4128651056811348E-2</v>
      </c>
      <c r="K37" s="22">
        <v>2250093445.2641416</v>
      </c>
      <c r="L37" s="29">
        <f t="shared" si="6"/>
        <v>42792565.143919468</v>
      </c>
      <c r="M37" s="30">
        <f t="shared" si="7"/>
        <v>1.9018127995522421E-2</v>
      </c>
      <c r="N37" s="22">
        <v>2292886010.408061</v>
      </c>
      <c r="O37" s="29">
        <f t="shared" si="8"/>
        <v>54009067.25331831</v>
      </c>
      <c r="P37" s="30">
        <f t="shared" si="9"/>
        <v>2.3555059871339355E-2</v>
      </c>
      <c r="Q37" s="22">
        <v>2346895077.6613793</v>
      </c>
      <c r="R37" s="34">
        <f t="shared" si="10"/>
        <v>11242698227.081285</v>
      </c>
    </row>
    <row r="38" spans="1:18" s="9" customFormat="1" ht="11.4" x14ac:dyDescent="0.2">
      <c r="A38" s="9" t="s">
        <v>33</v>
      </c>
      <c r="B38" s="22">
        <v>133478327.8235753</v>
      </c>
      <c r="C38" s="29">
        <f t="shared" si="0"/>
        <v>42315226.41434969</v>
      </c>
      <c r="D38" s="30">
        <f t="shared" si="1"/>
        <v>0.31701945255322461</v>
      </c>
      <c r="E38" s="22">
        <v>175793554.23792499</v>
      </c>
      <c r="F38" s="29">
        <f t="shared" si="2"/>
        <v>3640018.3748682439</v>
      </c>
      <c r="G38" s="30">
        <f t="shared" si="3"/>
        <v>2.0706210706347736E-2</v>
      </c>
      <c r="H38" s="22">
        <v>179433572.61279324</v>
      </c>
      <c r="I38" s="29">
        <f t="shared" si="4"/>
        <v>4645576.4024702609</v>
      </c>
      <c r="J38" s="30">
        <f t="shared" si="5"/>
        <v>2.5890229653372242E-2</v>
      </c>
      <c r="K38" s="22">
        <v>184079149.0152635</v>
      </c>
      <c r="L38" s="29">
        <f t="shared" si="6"/>
        <v>3770386.6086260378</v>
      </c>
      <c r="M38" s="30">
        <f t="shared" si="7"/>
        <v>2.0482420897727012E-2</v>
      </c>
      <c r="N38" s="22">
        <v>187849535.62388954</v>
      </c>
      <c r="O38" s="29">
        <f t="shared" si="8"/>
        <v>4736755.4041323662</v>
      </c>
      <c r="P38" s="30">
        <f t="shared" si="9"/>
        <v>2.5215688654222978E-2</v>
      </c>
      <c r="Q38" s="22">
        <v>192586291.0280219</v>
      </c>
      <c r="R38" s="34">
        <f t="shared" si="10"/>
        <v>919742102.51789331</v>
      </c>
    </row>
    <row r="39" spans="1:18" s="9" customFormat="1" ht="11.4" x14ac:dyDescent="0.2">
      <c r="A39" s="9" t="s">
        <v>34</v>
      </c>
      <c r="B39" s="22">
        <v>15056085.464031328</v>
      </c>
      <c r="C39" s="29">
        <f t="shared" si="0"/>
        <v>6147613.4744506925</v>
      </c>
      <c r="D39" s="30">
        <f t="shared" si="1"/>
        <v>0.40831419887574444</v>
      </c>
      <c r="E39" s="22">
        <v>21203698.93848202</v>
      </c>
      <c r="F39" s="29">
        <f t="shared" si="2"/>
        <v>363193.31716724858</v>
      </c>
      <c r="G39" s="30">
        <f t="shared" si="3"/>
        <v>1.7128771645974414E-2</v>
      </c>
      <c r="H39" s="22">
        <v>21566892.255649269</v>
      </c>
      <c r="I39" s="29">
        <f t="shared" si="4"/>
        <v>463429.47324580327</v>
      </c>
      <c r="J39" s="30">
        <f t="shared" si="5"/>
        <v>2.1488004286960342E-2</v>
      </c>
      <c r="K39" s="22">
        <v>22030321.728895072</v>
      </c>
      <c r="L39" s="29">
        <f t="shared" si="6"/>
        <v>376210.9653044194</v>
      </c>
      <c r="M39" s="30">
        <f t="shared" si="7"/>
        <v>1.7076961922484288E-2</v>
      </c>
      <c r="N39" s="22">
        <v>22406532.694199491</v>
      </c>
      <c r="O39" s="29">
        <f t="shared" si="8"/>
        <v>472541.84788242355</v>
      </c>
      <c r="P39" s="30">
        <f t="shared" si="9"/>
        <v>2.1089467716026995E-2</v>
      </c>
      <c r="Q39" s="22">
        <v>22879074.542081915</v>
      </c>
      <c r="R39" s="34">
        <f t="shared" si="10"/>
        <v>110086520.15930775</v>
      </c>
    </row>
    <row r="40" spans="1:18" s="9" customFormat="1" ht="11.4" x14ac:dyDescent="0.2">
      <c r="A40" s="9" t="s">
        <v>35</v>
      </c>
      <c r="B40" s="22">
        <v>193647757.80882609</v>
      </c>
      <c r="C40" s="29">
        <f t="shared" si="0"/>
        <v>66579450.85375765</v>
      </c>
      <c r="D40" s="30">
        <f t="shared" si="1"/>
        <v>0.34381730832890173</v>
      </c>
      <c r="E40" s="22">
        <v>260227208.66258374</v>
      </c>
      <c r="F40" s="29">
        <f t="shared" si="2"/>
        <v>5293103.729752779</v>
      </c>
      <c r="G40" s="30">
        <f t="shared" si="3"/>
        <v>2.0340316283436497E-2</v>
      </c>
      <c r="H40" s="22">
        <v>265520312.39233652</v>
      </c>
      <c r="I40" s="29">
        <f t="shared" si="4"/>
        <v>6764063.0257253349</v>
      </c>
      <c r="J40" s="30">
        <f t="shared" si="5"/>
        <v>2.5474747919589147E-2</v>
      </c>
      <c r="K40" s="22">
        <v>272284375.41806185</v>
      </c>
      <c r="L40" s="29">
        <f t="shared" si="6"/>
        <v>5481787.9108675718</v>
      </c>
      <c r="M40" s="30">
        <f t="shared" si="7"/>
        <v>2.0132583452322252E-2</v>
      </c>
      <c r="N40" s="22">
        <v>277766163.32892942</v>
      </c>
      <c r="O40" s="29">
        <f t="shared" si="8"/>
        <v>6895313.706815362</v>
      </c>
      <c r="P40" s="30">
        <f t="shared" si="9"/>
        <v>2.4824167293011724E-2</v>
      </c>
      <c r="Q40" s="22">
        <v>284661477.03574479</v>
      </c>
      <c r="R40" s="34">
        <f t="shared" si="10"/>
        <v>1360459536.8376565</v>
      </c>
    </row>
    <row r="41" spans="1:18" s="9" customFormat="1" ht="11.4" x14ac:dyDescent="0.2">
      <c r="A41" s="9" t="s">
        <v>36</v>
      </c>
      <c r="B41" s="22">
        <v>51009768.723696448</v>
      </c>
      <c r="C41" s="29">
        <f t="shared" si="0"/>
        <v>16452971.535582699</v>
      </c>
      <c r="D41" s="30">
        <f t="shared" si="1"/>
        <v>0.32254550348391436</v>
      </c>
      <c r="E41" s="22">
        <v>67462740.259279147</v>
      </c>
      <c r="F41" s="29">
        <f t="shared" si="2"/>
        <v>1336532.0791452378</v>
      </c>
      <c r="G41" s="30">
        <f t="shared" si="3"/>
        <v>1.981141106940738E-2</v>
      </c>
      <c r="H41" s="22">
        <v>68799272.338424385</v>
      </c>
      <c r="I41" s="29">
        <f t="shared" si="4"/>
        <v>1705521.7599618137</v>
      </c>
      <c r="J41" s="30">
        <f t="shared" si="5"/>
        <v>2.4789822653535246E-2</v>
      </c>
      <c r="K41" s="22">
        <v>70504794.098386198</v>
      </c>
      <c r="L41" s="29">
        <f t="shared" si="6"/>
        <v>1384423.3503701091</v>
      </c>
      <c r="M41" s="30">
        <f t="shared" si="7"/>
        <v>1.9635875376619212E-2</v>
      </c>
      <c r="N41" s="22">
        <v>71889217.448756307</v>
      </c>
      <c r="O41" s="29">
        <f t="shared" si="8"/>
        <v>1739035.5123144388</v>
      </c>
      <c r="P41" s="30">
        <f t="shared" si="9"/>
        <v>2.4190491620722523E-2</v>
      </c>
      <c r="Q41" s="22">
        <v>73628252.961070746</v>
      </c>
      <c r="R41" s="34">
        <f t="shared" si="10"/>
        <v>352284277.10591674</v>
      </c>
    </row>
    <row r="42" spans="1:18" s="9" customFormat="1" ht="11.4" x14ac:dyDescent="0.2">
      <c r="A42" s="9" t="s">
        <v>37</v>
      </c>
      <c r="B42" s="22">
        <v>111013043.54047693</v>
      </c>
      <c r="C42" s="29">
        <f t="shared" si="0"/>
        <v>41412112.277739123</v>
      </c>
      <c r="D42" s="30">
        <f t="shared" si="1"/>
        <v>0.37303825710029903</v>
      </c>
      <c r="E42" s="22">
        <v>152425155.81821606</v>
      </c>
      <c r="F42" s="29">
        <f t="shared" si="2"/>
        <v>3006907.9441031218</v>
      </c>
      <c r="G42" s="30">
        <f t="shared" si="3"/>
        <v>1.9727110843102524E-2</v>
      </c>
      <c r="H42" s="22">
        <v>155432063.76231918</v>
      </c>
      <c r="I42" s="29">
        <f t="shared" si="4"/>
        <v>3846130.2601538301</v>
      </c>
      <c r="J42" s="30">
        <f t="shared" si="5"/>
        <v>2.4744767373321291E-2</v>
      </c>
      <c r="K42" s="22">
        <v>159278194.02247301</v>
      </c>
      <c r="L42" s="29">
        <f t="shared" si="6"/>
        <v>3113729.0228651166</v>
      </c>
      <c r="M42" s="30">
        <f t="shared" si="7"/>
        <v>1.9548997538393686E-2</v>
      </c>
      <c r="N42" s="22">
        <v>162391923.04533812</v>
      </c>
      <c r="O42" s="29">
        <f t="shared" si="8"/>
        <v>3920140.4609923661</v>
      </c>
      <c r="P42" s="30">
        <f t="shared" si="9"/>
        <v>2.4139996543411237E-2</v>
      </c>
      <c r="Q42" s="22">
        <v>166312063.50633049</v>
      </c>
      <c r="R42" s="34">
        <f t="shared" si="10"/>
        <v>795839400.15467691</v>
      </c>
    </row>
    <row r="43" spans="1:18" s="9" customFormat="1" ht="11.4" x14ac:dyDescent="0.2">
      <c r="A43" s="9" t="s">
        <v>38</v>
      </c>
      <c r="B43" s="22">
        <v>436928083.18982065</v>
      </c>
      <c r="C43" s="29">
        <f t="shared" si="0"/>
        <v>177019971.13546228</v>
      </c>
      <c r="D43" s="30">
        <f t="shared" si="1"/>
        <v>0.40514670021463711</v>
      </c>
      <c r="E43" s="22">
        <v>613948054.32528293</v>
      </c>
      <c r="F43" s="29">
        <f t="shared" si="2"/>
        <v>11907394.960482001</v>
      </c>
      <c r="G43" s="30">
        <f t="shared" si="3"/>
        <v>1.939479224112535E-2</v>
      </c>
      <c r="H43" s="22">
        <v>625855449.28576493</v>
      </c>
      <c r="I43" s="29">
        <f t="shared" si="4"/>
        <v>15258102.055448174</v>
      </c>
      <c r="J43" s="30">
        <f t="shared" si="5"/>
        <v>2.4379594478023538E-2</v>
      </c>
      <c r="K43" s="22">
        <v>641113551.34121311</v>
      </c>
      <c r="L43" s="29">
        <f t="shared" si="6"/>
        <v>12327619.288564324</v>
      </c>
      <c r="M43" s="30">
        <f t="shared" si="7"/>
        <v>1.9228449098876284E-2</v>
      </c>
      <c r="N43" s="22">
        <v>653441170.62977743</v>
      </c>
      <c r="O43" s="29">
        <f t="shared" si="8"/>
        <v>15546994.701799631</v>
      </c>
      <c r="P43" s="30">
        <f t="shared" si="9"/>
        <v>2.3792493342309082E-2</v>
      </c>
      <c r="Q43" s="22">
        <v>668988165.33157706</v>
      </c>
      <c r="R43" s="34">
        <f t="shared" si="10"/>
        <v>3203346390.9136152</v>
      </c>
    </row>
    <row r="44" spans="1:18" s="9" customFormat="1" ht="11.4" x14ac:dyDescent="0.2">
      <c r="A44" s="9" t="s">
        <v>39</v>
      </c>
      <c r="B44" s="22">
        <v>67976571.931093439</v>
      </c>
      <c r="C44" s="29">
        <f t="shared" si="0"/>
        <v>22471216.035325572</v>
      </c>
      <c r="D44" s="30">
        <f t="shared" si="1"/>
        <v>0.33057295178262619</v>
      </c>
      <c r="E44" s="22">
        <v>90447787.966419011</v>
      </c>
      <c r="F44" s="29">
        <f t="shared" si="2"/>
        <v>1868119.8498549759</v>
      </c>
      <c r="G44" s="30">
        <f t="shared" si="3"/>
        <v>2.0654124239595135E-2</v>
      </c>
      <c r="H44" s="22">
        <v>92315907.816273987</v>
      </c>
      <c r="I44" s="29">
        <f t="shared" si="4"/>
        <v>2386212.4312895685</v>
      </c>
      <c r="J44" s="30">
        <f t="shared" si="5"/>
        <v>2.5848334135852077E-2</v>
      </c>
      <c r="K44" s="22">
        <v>94702120.247563556</v>
      </c>
      <c r="L44" s="29">
        <f t="shared" si="6"/>
        <v>1934821.0239905119</v>
      </c>
      <c r="M44" s="30">
        <f t="shared" si="7"/>
        <v>2.0430598796865797E-2</v>
      </c>
      <c r="N44" s="22">
        <v>96636941.271554068</v>
      </c>
      <c r="O44" s="29">
        <f t="shared" si="8"/>
        <v>2432697.5240724981</v>
      </c>
      <c r="P44" s="30">
        <f t="shared" si="9"/>
        <v>2.5173577433877079E-2</v>
      </c>
      <c r="Q44" s="22">
        <v>99069638.795626566</v>
      </c>
      <c r="R44" s="34">
        <f t="shared" si="10"/>
        <v>473172396.0974372</v>
      </c>
    </row>
    <row r="45" spans="1:18" s="9" customFormat="1" ht="11.4" x14ac:dyDescent="0.2">
      <c r="A45" s="9" t="s">
        <v>40</v>
      </c>
      <c r="B45" s="22">
        <v>40655894.378727064</v>
      </c>
      <c r="C45" s="29">
        <f t="shared" si="0"/>
        <v>15278563.111330472</v>
      </c>
      <c r="D45" s="30">
        <f t="shared" si="1"/>
        <v>0.37580191863458012</v>
      </c>
      <c r="E45" s="22">
        <v>55934457.490057535</v>
      </c>
      <c r="F45" s="29">
        <f t="shared" si="2"/>
        <v>1064280.0263265297</v>
      </c>
      <c r="G45" s="30">
        <f t="shared" si="3"/>
        <v>1.9027270024308499E-2</v>
      </c>
      <c r="H45" s="22">
        <v>56998737.516384065</v>
      </c>
      <c r="I45" s="29">
        <f t="shared" si="4"/>
        <v>1360187.2721749321</v>
      </c>
      <c r="J45" s="30">
        <f t="shared" si="5"/>
        <v>2.3863463147476758E-2</v>
      </c>
      <c r="K45" s="22">
        <v>58358924.788558997</v>
      </c>
      <c r="L45" s="29">
        <f t="shared" si="6"/>
        <v>1102204.078698799</v>
      </c>
      <c r="M45" s="30">
        <f t="shared" si="7"/>
        <v>1.8886641292522256E-2</v>
      </c>
      <c r="N45" s="22">
        <v>59461128.867257796</v>
      </c>
      <c r="O45" s="29">
        <f t="shared" si="8"/>
        <v>1386555.9126180038</v>
      </c>
      <c r="P45" s="30">
        <f t="shared" si="9"/>
        <v>2.3318694734393266E-2</v>
      </c>
      <c r="Q45" s="22">
        <v>60847684.7798758</v>
      </c>
      <c r="R45" s="34">
        <f t="shared" si="10"/>
        <v>291600933.4421342</v>
      </c>
    </row>
    <row r="46" spans="1:18" s="9" customFormat="1" ht="11.4" x14ac:dyDescent="0.2">
      <c r="A46" s="9" t="s">
        <v>41</v>
      </c>
      <c r="B46" s="22">
        <v>53457087.654518038</v>
      </c>
      <c r="C46" s="29">
        <f t="shared" si="0"/>
        <v>17893813.133002684</v>
      </c>
      <c r="D46" s="30">
        <f t="shared" si="1"/>
        <v>0.33473228561657997</v>
      </c>
      <c r="E46" s="22">
        <v>71350900.787520722</v>
      </c>
      <c r="F46" s="29">
        <f t="shared" si="2"/>
        <v>1424648.7304293662</v>
      </c>
      <c r="G46" s="30">
        <f t="shared" si="3"/>
        <v>1.9966793897555634E-2</v>
      </c>
      <c r="H46" s="22">
        <v>72775549.517950088</v>
      </c>
      <c r="I46" s="29">
        <f t="shared" si="4"/>
        <v>1817831.3924096227</v>
      </c>
      <c r="J46" s="30">
        <f t="shared" si="5"/>
        <v>2.497860070381543E-2</v>
      </c>
      <c r="K46" s="22">
        <v>74593380.91035971</v>
      </c>
      <c r="L46" s="29">
        <f t="shared" si="6"/>
        <v>1475711.3828132153</v>
      </c>
      <c r="M46" s="30">
        <f t="shared" si="7"/>
        <v>1.9783409262366131E-2</v>
      </c>
      <c r="N46" s="22">
        <v>76069092.293172926</v>
      </c>
      <c r="O46" s="29">
        <f t="shared" si="8"/>
        <v>1853575.2838710845</v>
      </c>
      <c r="P46" s="30">
        <f t="shared" si="9"/>
        <v>2.43669962134863E-2</v>
      </c>
      <c r="Q46" s="22">
        <v>77922667.57704401</v>
      </c>
      <c r="R46" s="34">
        <f t="shared" si="10"/>
        <v>372711591.08604747</v>
      </c>
    </row>
    <row r="47" spans="1:18" s="9" customFormat="1" ht="11.4" x14ac:dyDescent="0.2">
      <c r="A47" s="9" t="s">
        <v>42</v>
      </c>
      <c r="B47" s="22">
        <v>17362742.6496066</v>
      </c>
      <c r="C47" s="29">
        <f t="shared" si="0"/>
        <v>6630529.1538243033</v>
      </c>
      <c r="D47" s="30">
        <f t="shared" si="1"/>
        <v>0.38188259122613533</v>
      </c>
      <c r="E47" s="22">
        <v>23993271.803430904</v>
      </c>
      <c r="F47" s="29">
        <f t="shared" si="2"/>
        <v>420356.60280978307</v>
      </c>
      <c r="G47" s="30">
        <f t="shared" si="3"/>
        <v>1.7519769969415944E-2</v>
      </c>
      <c r="H47" s="22">
        <v>24413628.406240687</v>
      </c>
      <c r="I47" s="29">
        <f t="shared" si="4"/>
        <v>536369.01111934707</v>
      </c>
      <c r="J47" s="30">
        <f t="shared" si="5"/>
        <v>2.1970065333764104E-2</v>
      </c>
      <c r="K47" s="22">
        <v>24949997.417360034</v>
      </c>
      <c r="L47" s="29">
        <f t="shared" si="6"/>
        <v>435423.04638421908</v>
      </c>
      <c r="M47" s="30">
        <f t="shared" si="7"/>
        <v>1.7451827312865962E-2</v>
      </c>
      <c r="N47" s="22">
        <v>25385420.463744253</v>
      </c>
      <c r="O47" s="29">
        <f t="shared" si="8"/>
        <v>546915.57505705953</v>
      </c>
      <c r="P47" s="30">
        <f t="shared" si="9"/>
        <v>2.1544475729215144E-2</v>
      </c>
      <c r="Q47" s="22">
        <v>25932336.038801312</v>
      </c>
      <c r="R47" s="34">
        <f t="shared" si="10"/>
        <v>124674654.12957719</v>
      </c>
    </row>
    <row r="48" spans="1:18" s="9" customFormat="1" ht="11.4" x14ac:dyDescent="0.2">
      <c r="A48" s="9" t="s">
        <v>43</v>
      </c>
      <c r="B48" s="22">
        <v>93466628.692683429</v>
      </c>
      <c r="C48" s="29">
        <f t="shared" si="0"/>
        <v>31076404.763905898</v>
      </c>
      <c r="D48" s="30">
        <f t="shared" si="1"/>
        <v>0.33248663398446254</v>
      </c>
      <c r="E48" s="22">
        <v>124543033.45658933</v>
      </c>
      <c r="F48" s="29">
        <f t="shared" si="2"/>
        <v>2528765.8857202679</v>
      </c>
      <c r="G48" s="30">
        <f t="shared" si="3"/>
        <v>2.0304354370826318E-2</v>
      </c>
      <c r="H48" s="22">
        <v>127071799.34230959</v>
      </c>
      <c r="I48" s="29">
        <f t="shared" si="4"/>
        <v>3228150.9552813768</v>
      </c>
      <c r="J48" s="30">
        <f t="shared" si="5"/>
        <v>2.5404149244674601E-2</v>
      </c>
      <c r="K48" s="22">
        <v>130299950.29759097</v>
      </c>
      <c r="L48" s="29">
        <f t="shared" si="6"/>
        <v>2619251.6694482565</v>
      </c>
      <c r="M48" s="30">
        <f t="shared" si="7"/>
        <v>2.0101708891416839E-2</v>
      </c>
      <c r="N48" s="22">
        <v>132919201.96703923</v>
      </c>
      <c r="O48" s="29">
        <f t="shared" si="8"/>
        <v>3291369.9842317998</v>
      </c>
      <c r="P48" s="30">
        <f t="shared" si="9"/>
        <v>2.4762185865726011E-2</v>
      </c>
      <c r="Q48" s="22">
        <v>136210571.95127103</v>
      </c>
      <c r="R48" s="34">
        <f t="shared" si="10"/>
        <v>651044557.01480019</v>
      </c>
    </row>
    <row r="49" spans="1:18" s="9" customFormat="1" ht="11.4" x14ac:dyDescent="0.2">
      <c r="A49" s="9" t="s">
        <v>44</v>
      </c>
      <c r="B49" s="22">
        <v>490753134.60249531</v>
      </c>
      <c r="C49" s="29">
        <f t="shared" si="0"/>
        <v>158147305.33962476</v>
      </c>
      <c r="D49" s="30">
        <f t="shared" si="1"/>
        <v>0.32225429485584917</v>
      </c>
      <c r="E49" s="22">
        <v>648900439.94212008</v>
      </c>
      <c r="F49" s="29">
        <f t="shared" si="2"/>
        <v>13518484.23828733</v>
      </c>
      <c r="G49" s="30">
        <f t="shared" si="3"/>
        <v>2.0832909651738157E-2</v>
      </c>
      <c r="H49" s="22">
        <v>662418924.1804074</v>
      </c>
      <c r="I49" s="29">
        <f t="shared" si="4"/>
        <v>17266942.566210747</v>
      </c>
      <c r="J49" s="30">
        <f t="shared" si="5"/>
        <v>2.6066499515506228E-2</v>
      </c>
      <c r="K49" s="22">
        <v>679685866.74661815</v>
      </c>
      <c r="L49" s="29">
        <f t="shared" si="6"/>
        <v>14001229.903774261</v>
      </c>
      <c r="M49" s="30">
        <f t="shared" si="7"/>
        <v>2.0599560162685885E-2</v>
      </c>
      <c r="N49" s="22">
        <v>693687096.65039241</v>
      </c>
      <c r="O49" s="29">
        <f t="shared" si="8"/>
        <v>17603430.81291163</v>
      </c>
      <c r="P49" s="30">
        <f t="shared" si="9"/>
        <v>2.5376615620952638E-2</v>
      </c>
      <c r="Q49" s="22">
        <v>711290527.46330404</v>
      </c>
      <c r="R49" s="34">
        <f t="shared" si="10"/>
        <v>3395982854.9828424</v>
      </c>
    </row>
    <row r="50" spans="1:18" s="9" customFormat="1" ht="11.4" x14ac:dyDescent="0.2">
      <c r="A50" s="9" t="s">
        <v>45</v>
      </c>
      <c r="B50" s="22">
        <v>92429880.165385246</v>
      </c>
      <c r="C50" s="29">
        <f t="shared" si="0"/>
        <v>34976571.63313362</v>
      </c>
      <c r="D50" s="30">
        <f t="shared" si="1"/>
        <v>0.37841195477641931</v>
      </c>
      <c r="E50" s="22">
        <v>127406451.79851887</v>
      </c>
      <c r="F50" s="29">
        <f t="shared" si="2"/>
        <v>2492554.6152063757</v>
      </c>
      <c r="G50" s="30">
        <f t="shared" si="3"/>
        <v>1.9563802146755589E-2</v>
      </c>
      <c r="H50" s="22">
        <v>129899006.41372524</v>
      </c>
      <c r="I50" s="29">
        <f t="shared" si="4"/>
        <v>3188772.3011192232</v>
      </c>
      <c r="J50" s="30">
        <f t="shared" si="5"/>
        <v>2.4548088466227826E-2</v>
      </c>
      <c r="K50" s="22">
        <v>133087778.71484447</v>
      </c>
      <c r="L50" s="29">
        <f t="shared" si="6"/>
        <v>2581047.131811142</v>
      </c>
      <c r="M50" s="30">
        <f t="shared" si="7"/>
        <v>1.9393569843413842E-2</v>
      </c>
      <c r="N50" s="22">
        <v>135668825.84665561</v>
      </c>
      <c r="O50" s="29">
        <f t="shared" si="8"/>
        <v>3250038.3030000031</v>
      </c>
      <c r="P50" s="30">
        <f t="shared" si="9"/>
        <v>2.3955675024957254E-2</v>
      </c>
      <c r="Q50" s="22">
        <v>138918864.14965561</v>
      </c>
      <c r="R50" s="34">
        <f t="shared" si="10"/>
        <v>664980926.92339981</v>
      </c>
    </row>
    <row r="51" spans="1:18" s="9" customFormat="1" ht="11.4" x14ac:dyDescent="0.2">
      <c r="A51" s="9" t="s">
        <v>46</v>
      </c>
      <c r="B51" s="22">
        <v>10099015.222887028</v>
      </c>
      <c r="C51" s="29">
        <f t="shared" si="0"/>
        <v>4822789.9900562577</v>
      </c>
      <c r="D51" s="30">
        <f t="shared" si="1"/>
        <v>0.4775505218693547</v>
      </c>
      <c r="E51" s="22">
        <v>14921805.212943286</v>
      </c>
      <c r="F51" s="29">
        <f t="shared" si="2"/>
        <v>228554.41472739168</v>
      </c>
      <c r="G51" s="30">
        <f t="shared" si="3"/>
        <v>1.5316807280739857E-2</v>
      </c>
      <c r="H51" s="22">
        <v>15150359.627670677</v>
      </c>
      <c r="I51" s="29">
        <f t="shared" si="4"/>
        <v>291632.16262424737</v>
      </c>
      <c r="J51" s="30">
        <f t="shared" si="5"/>
        <v>1.9249190764528731E-2</v>
      </c>
      <c r="K51" s="22">
        <v>15441991.790294925</v>
      </c>
      <c r="L51" s="29">
        <f t="shared" si="6"/>
        <v>236746.32719960622</v>
      </c>
      <c r="M51" s="30">
        <f t="shared" si="7"/>
        <v>1.5331333575011869E-2</v>
      </c>
      <c r="N51" s="22">
        <v>15678738.117494531</v>
      </c>
      <c r="O51" s="29">
        <f t="shared" si="8"/>
        <v>297366.50526032783</v>
      </c>
      <c r="P51" s="30">
        <f t="shared" si="9"/>
        <v>1.8966226939432236E-2</v>
      </c>
      <c r="Q51" s="22">
        <v>15976104.622754859</v>
      </c>
      <c r="R51" s="34">
        <f t="shared" si="10"/>
        <v>77168999.371158272</v>
      </c>
    </row>
    <row r="52" spans="1:18" s="9" customFormat="1" ht="11.4" x14ac:dyDescent="0.2">
      <c r="A52" s="9" t="s">
        <v>47</v>
      </c>
      <c r="B52" s="22">
        <v>2223195.8404190047</v>
      </c>
      <c r="C52" s="29">
        <f t="shared" si="0"/>
        <v>1012448.6168169039</v>
      </c>
      <c r="D52" s="30">
        <f t="shared" si="1"/>
        <v>0.45540235295964221</v>
      </c>
      <c r="E52" s="22">
        <v>3235644.4572359086</v>
      </c>
      <c r="F52" s="29">
        <f t="shared" si="2"/>
        <v>47733.706141639501</v>
      </c>
      <c r="G52" s="30">
        <f t="shared" si="3"/>
        <v>1.4752457129488399E-2</v>
      </c>
      <c r="H52" s="22">
        <v>3283378.1633775481</v>
      </c>
      <c r="I52" s="29">
        <f t="shared" si="4"/>
        <v>60907.524594688322</v>
      </c>
      <c r="J52" s="30">
        <f t="shared" si="5"/>
        <v>1.8550261823034701E-2</v>
      </c>
      <c r="K52" s="22">
        <v>3344285.6879722364</v>
      </c>
      <c r="L52" s="29">
        <f t="shared" si="6"/>
        <v>49444.59143392276</v>
      </c>
      <c r="M52" s="30">
        <f t="shared" si="7"/>
        <v>1.4784798921859705E-2</v>
      </c>
      <c r="N52" s="22">
        <v>3393730.2794061592</v>
      </c>
      <c r="O52" s="29">
        <f t="shared" si="8"/>
        <v>62105.144953927491</v>
      </c>
      <c r="P52" s="30">
        <f t="shared" si="9"/>
        <v>1.8299964888427951E-2</v>
      </c>
      <c r="Q52" s="22">
        <v>3455835.4243600867</v>
      </c>
      <c r="R52" s="34">
        <f t="shared" si="10"/>
        <v>16712874.012351939</v>
      </c>
    </row>
    <row r="53" spans="1:18" s="9" customFormat="1" ht="11.4" x14ac:dyDescent="0.2">
      <c r="A53" s="9" t="s">
        <v>48</v>
      </c>
      <c r="B53" s="22">
        <v>180653815.88542596</v>
      </c>
      <c r="C53" s="29">
        <f t="shared" si="0"/>
        <v>55357217.806852549</v>
      </c>
      <c r="D53" s="30">
        <f t="shared" si="1"/>
        <v>0.30642706070466363</v>
      </c>
      <c r="E53" s="22">
        <v>236011033.6922785</v>
      </c>
      <c r="F53" s="29">
        <f t="shared" si="2"/>
        <v>4941226.6486406922</v>
      </c>
      <c r="G53" s="30">
        <f t="shared" si="3"/>
        <v>2.0936422214409178E-2</v>
      </c>
      <c r="H53" s="22">
        <v>240952260.3409192</v>
      </c>
      <c r="I53" s="29">
        <f t="shared" si="4"/>
        <v>6306071.7939884365</v>
      </c>
      <c r="J53" s="30">
        <f t="shared" si="5"/>
        <v>2.6171457304721209E-2</v>
      </c>
      <c r="K53" s="22">
        <v>247258332.13490763</v>
      </c>
      <c r="L53" s="29">
        <f t="shared" si="6"/>
        <v>5118215.6476659775</v>
      </c>
      <c r="M53" s="30">
        <f t="shared" si="7"/>
        <v>2.0699871278244353E-2</v>
      </c>
      <c r="N53" s="22">
        <v>252376547.78257361</v>
      </c>
      <c r="O53" s="29">
        <f t="shared" si="8"/>
        <v>6429871.2273351848</v>
      </c>
      <c r="P53" s="30">
        <f t="shared" si="9"/>
        <v>2.5477292893611576E-2</v>
      </c>
      <c r="Q53" s="22">
        <v>258806419.0099088</v>
      </c>
      <c r="R53" s="34">
        <f t="shared" si="10"/>
        <v>1235404592.9605877</v>
      </c>
    </row>
    <row r="54" spans="1:18" s="9" customFormat="1" ht="11.4" x14ac:dyDescent="0.2">
      <c r="A54" s="9" t="s">
        <v>49</v>
      </c>
      <c r="B54" s="22">
        <v>270111606.9926089</v>
      </c>
      <c r="C54" s="29">
        <f t="shared" si="0"/>
        <v>98131917.913688898</v>
      </c>
      <c r="D54" s="30">
        <f t="shared" si="1"/>
        <v>0.36330137385163941</v>
      </c>
      <c r="E54" s="22">
        <v>368243524.9062978</v>
      </c>
      <c r="F54" s="29">
        <f t="shared" si="2"/>
        <v>7377873.6213107705</v>
      </c>
      <c r="G54" s="30">
        <f t="shared" si="3"/>
        <v>2.0035311206593853E-2</v>
      </c>
      <c r="H54" s="22">
        <v>375621398.52760857</v>
      </c>
      <c r="I54" s="29">
        <f t="shared" si="4"/>
        <v>9439351.0834232569</v>
      </c>
      <c r="J54" s="30">
        <f t="shared" si="5"/>
        <v>2.51299609671451E-2</v>
      </c>
      <c r="K54" s="22">
        <v>385060749.61103183</v>
      </c>
      <c r="L54" s="29">
        <f t="shared" si="6"/>
        <v>7639737.2182379961</v>
      </c>
      <c r="M54" s="30">
        <f t="shared" si="7"/>
        <v>1.9840342662697401E-2</v>
      </c>
      <c r="N54" s="22">
        <v>392700486.82926983</v>
      </c>
      <c r="O54" s="29">
        <f t="shared" si="8"/>
        <v>9620589.502317071</v>
      </c>
      <c r="P54" s="30">
        <f t="shared" si="9"/>
        <v>2.4498542336922825E-2</v>
      </c>
      <c r="Q54" s="22">
        <v>402321076.3315869</v>
      </c>
      <c r="R54" s="34">
        <f t="shared" si="10"/>
        <v>1923947236.2057948</v>
      </c>
    </row>
    <row r="55" spans="1:18" s="9" customFormat="1" ht="11.4" x14ac:dyDescent="0.2">
      <c r="A55" s="9" t="s">
        <v>50</v>
      </c>
      <c r="B55" s="22">
        <v>27093134.58396925</v>
      </c>
      <c r="C55" s="29">
        <f t="shared" si="0"/>
        <v>10426007.356894732</v>
      </c>
      <c r="D55" s="30">
        <f t="shared" si="1"/>
        <v>0.38482100786756879</v>
      </c>
      <c r="E55" s="22">
        <v>37519141.940863982</v>
      </c>
      <c r="F55" s="29">
        <f t="shared" si="2"/>
        <v>699226.19416156411</v>
      </c>
      <c r="G55" s="30">
        <f t="shared" si="3"/>
        <v>1.8636518800553958E-2</v>
      </c>
      <c r="H55" s="22">
        <v>38218368.135025546</v>
      </c>
      <c r="I55" s="29">
        <f t="shared" si="4"/>
        <v>892480.54050086439</v>
      </c>
      <c r="J55" s="30">
        <f t="shared" si="5"/>
        <v>2.3352136264628814E-2</v>
      </c>
      <c r="K55" s="22">
        <v>39110848.67552641</v>
      </c>
      <c r="L55" s="29">
        <f t="shared" si="6"/>
        <v>724259.72451468557</v>
      </c>
      <c r="M55" s="30">
        <f t="shared" si="7"/>
        <v>1.8518128576634305E-2</v>
      </c>
      <c r="N55" s="22">
        <v>39835108.400041096</v>
      </c>
      <c r="O55" s="29">
        <f t="shared" si="8"/>
        <v>909981.33024094254</v>
      </c>
      <c r="P55" s="30">
        <f t="shared" si="9"/>
        <v>2.2843701618746035E-2</v>
      </c>
      <c r="Q55" s="22">
        <v>40745089.730282038</v>
      </c>
      <c r="R55" s="34">
        <f t="shared" si="10"/>
        <v>195428556.88173908</v>
      </c>
    </row>
    <row r="56" spans="1:18" s="9" customFormat="1" ht="11.4" x14ac:dyDescent="0.2">
      <c r="A56" s="9" t="s">
        <v>51</v>
      </c>
      <c r="B56" s="22">
        <v>86861647.374240801</v>
      </c>
      <c r="C56" s="29">
        <f t="shared" si="0"/>
        <v>27719024.353085592</v>
      </c>
      <c r="D56" s="30">
        <f t="shared" si="1"/>
        <v>0.31911695427164771</v>
      </c>
      <c r="E56" s="22">
        <v>114580671.72732639</v>
      </c>
      <c r="F56" s="29">
        <f t="shared" si="2"/>
        <v>2348444.9509283453</v>
      </c>
      <c r="G56" s="30">
        <f t="shared" si="3"/>
        <v>2.0495995664234386E-2</v>
      </c>
      <c r="H56" s="22">
        <v>116929116.67825474</v>
      </c>
      <c r="I56" s="29">
        <f t="shared" si="4"/>
        <v>2997091.8906350583</v>
      </c>
      <c r="J56" s="30">
        <f t="shared" si="5"/>
        <v>2.5631698722927462E-2</v>
      </c>
      <c r="K56" s="22">
        <v>119926208.5688898</v>
      </c>
      <c r="L56" s="29">
        <f t="shared" si="6"/>
        <v>2432566.5789298266</v>
      </c>
      <c r="M56" s="30">
        <f t="shared" si="7"/>
        <v>2.0283861284020127E-2</v>
      </c>
      <c r="N56" s="22">
        <v>122358775.14781962</v>
      </c>
      <c r="O56" s="29">
        <f t="shared" si="8"/>
        <v>3055935.4632199407</v>
      </c>
      <c r="P56" s="30">
        <f t="shared" si="9"/>
        <v>2.4975204757714479E-2</v>
      </c>
      <c r="Q56" s="22">
        <v>125414710.61103956</v>
      </c>
      <c r="R56" s="34">
        <f t="shared" si="10"/>
        <v>599209482.73333013</v>
      </c>
    </row>
    <row r="57" spans="1:18" s="9" customFormat="1" ht="11.4" x14ac:dyDescent="0.2">
      <c r="A57" s="9" t="s">
        <v>52</v>
      </c>
      <c r="B57" s="22">
        <v>12458588.49650177</v>
      </c>
      <c r="C57" s="29">
        <f t="shared" si="0"/>
        <v>5481861.817736987</v>
      </c>
      <c r="D57" s="30">
        <f t="shared" si="1"/>
        <v>0.44000665238090425</v>
      </c>
      <c r="E57" s="22">
        <v>17940450.314238757</v>
      </c>
      <c r="F57" s="29">
        <f t="shared" si="2"/>
        <v>292441.51633108407</v>
      </c>
      <c r="G57" s="30">
        <f t="shared" si="3"/>
        <v>1.6300678701413791E-2</v>
      </c>
      <c r="H57" s="22">
        <v>18232891.830569841</v>
      </c>
      <c r="I57" s="29">
        <f t="shared" si="4"/>
        <v>373151.18648087978</v>
      </c>
      <c r="J57" s="30">
        <f t="shared" si="5"/>
        <v>2.0465825714780075E-2</v>
      </c>
      <c r="K57" s="22">
        <v>18606043.017050721</v>
      </c>
      <c r="L57" s="29">
        <f t="shared" si="6"/>
        <v>302923.27884098887</v>
      </c>
      <c r="M57" s="30">
        <f t="shared" si="7"/>
        <v>1.6280908227686439E-2</v>
      </c>
      <c r="N57" s="22">
        <v>18908966.29589171</v>
      </c>
      <c r="O57" s="29">
        <f t="shared" si="8"/>
        <v>380488.43190303072</v>
      </c>
      <c r="P57" s="30">
        <f t="shared" si="9"/>
        <v>2.0122116986675164E-2</v>
      </c>
      <c r="Q57" s="22">
        <v>19289454.72779474</v>
      </c>
      <c r="R57" s="34">
        <f t="shared" si="10"/>
        <v>92977806.185545772</v>
      </c>
    </row>
    <row r="58" spans="1:18" s="14" customFormat="1" ht="12" thickBot="1" x14ac:dyDescent="0.25">
      <c r="A58" s="11" t="s">
        <v>143</v>
      </c>
      <c r="B58" s="13">
        <f t="shared" ref="B58" si="11">SUM(B2:B57)</f>
        <v>9638986380.3330078</v>
      </c>
      <c r="C58" s="29">
        <f t="shared" si="0"/>
        <v>3604767463.8994904</v>
      </c>
      <c r="D58" s="30">
        <f t="shared" si="1"/>
        <v>0.37397785634955455</v>
      </c>
      <c r="E58" s="13">
        <f t="shared" ref="E58" si="12">SUM(E2:E57)</f>
        <v>13243753844.232498</v>
      </c>
      <c r="F58" s="29">
        <f t="shared" si="2"/>
        <v>261915426.46359634</v>
      </c>
      <c r="G58" s="30">
        <f t="shared" si="3"/>
        <v>1.9776524808912656E-2</v>
      </c>
      <c r="H58" s="13">
        <f t="shared" ref="H58" si="13">SUM(H2:H57)</f>
        <v>13505669270.696095</v>
      </c>
      <c r="I58" s="29">
        <f t="shared" si="4"/>
        <v>335157387.41590309</v>
      </c>
      <c r="J58" s="30">
        <f t="shared" si="5"/>
        <v>2.4816051740813048E-2</v>
      </c>
      <c r="K58" s="13">
        <f t="shared" ref="K58" si="14">SUM(K2:K57)</f>
        <v>13840826658.111998</v>
      </c>
      <c r="L58" s="29">
        <f t="shared" si="6"/>
        <v>271205582.13950539</v>
      </c>
      <c r="M58" s="30">
        <f t="shared" si="7"/>
        <v>1.9594608677549905E-2</v>
      </c>
      <c r="N58" s="13">
        <f t="shared" ref="N58" si="15">SUM(N2:N57)</f>
        <v>14112032240.251503</v>
      </c>
      <c r="O58" s="29">
        <f t="shared" si="8"/>
        <v>341582307.85599709</v>
      </c>
      <c r="P58" s="30">
        <f t="shared" si="9"/>
        <v>2.4205040212543438E-2</v>
      </c>
      <c r="Q58" s="13">
        <f t="shared" ref="Q58" si="16">SUM(Q2:Q57)</f>
        <v>14453614548.1075</v>
      </c>
      <c r="R58" s="13">
        <f>SUM(R2:R57)</f>
        <v>69155896561.399551</v>
      </c>
    </row>
    <row r="59" spans="1:18" s="14" customFormat="1" ht="12" thickTop="1" x14ac:dyDescent="0.2">
      <c r="A59" s="15" t="s">
        <v>83</v>
      </c>
      <c r="B59" s="22">
        <v>72798004.257917702</v>
      </c>
      <c r="C59" s="29">
        <f t="shared" si="0"/>
        <v>42105301.742082298</v>
      </c>
      <c r="D59" s="30">
        <f t="shared" si="1"/>
        <v>0.57838538530405958</v>
      </c>
      <c r="E59" s="22">
        <v>114903306</v>
      </c>
      <c r="F59" s="29">
        <f t="shared" si="2"/>
        <v>1970701</v>
      </c>
      <c r="G59" s="30">
        <f t="shared" si="3"/>
        <v>1.7150951252873439E-2</v>
      </c>
      <c r="H59" s="36">
        <v>116874007</v>
      </c>
      <c r="I59" s="29">
        <f t="shared" si="4"/>
        <v>2524247</v>
      </c>
      <c r="J59" s="30">
        <f t="shared" si="5"/>
        <v>2.1598018796429218E-2</v>
      </c>
      <c r="K59" s="36">
        <v>119398254</v>
      </c>
      <c r="L59" s="29">
        <f t="shared" si="6"/>
        <v>2040349</v>
      </c>
      <c r="M59" s="30">
        <f t="shared" si="7"/>
        <v>1.7088599972324554E-2</v>
      </c>
      <c r="N59" s="36">
        <v>121438603</v>
      </c>
      <c r="O59" s="29">
        <f t="shared" si="8"/>
        <v>2572214</v>
      </c>
      <c r="P59" s="30">
        <f t="shared" si="9"/>
        <v>2.1181188983209896E-2</v>
      </c>
      <c r="Q59" s="46">
        <v>124010817</v>
      </c>
      <c r="R59" s="34">
        <f t="shared" si="10"/>
        <v>596624987</v>
      </c>
    </row>
    <row r="60" spans="1:18" s="14" customFormat="1" ht="11.4" x14ac:dyDescent="0.2">
      <c r="A60" s="15" t="s">
        <v>175</v>
      </c>
      <c r="B60" s="22">
        <v>2019898.95</v>
      </c>
      <c r="C60" s="29"/>
      <c r="D60" s="30"/>
      <c r="E60" s="36">
        <v>2625869</v>
      </c>
      <c r="F60" s="29"/>
      <c r="G60" s="30"/>
      <c r="H60" s="36">
        <v>2680725</v>
      </c>
      <c r="I60" s="29"/>
      <c r="J60" s="30"/>
      <c r="K60" s="36">
        <v>2750722</v>
      </c>
      <c r="L60" s="29"/>
      <c r="M60" s="30"/>
      <c r="N60" s="36">
        <v>2807546.1372540402</v>
      </c>
      <c r="O60" s="29"/>
      <c r="P60" s="30"/>
      <c r="Q60" s="46">
        <v>2878919</v>
      </c>
      <c r="R60" s="34">
        <f t="shared" si="10"/>
        <v>13743781.137254041</v>
      </c>
    </row>
    <row r="61" spans="1:18" s="40" customFormat="1" ht="12.6" thickBot="1" x14ac:dyDescent="0.3">
      <c r="A61" s="18" t="s">
        <v>145</v>
      </c>
      <c r="B61" s="39">
        <f t="shared" ref="B61" si="17">B58+B59+B60</f>
        <v>9713804283.540926</v>
      </c>
      <c r="C61" s="42">
        <f t="shared" si="0"/>
        <v>3647478735.459074</v>
      </c>
      <c r="D61" s="43">
        <f t="shared" si="1"/>
        <v>0.37549436132240832</v>
      </c>
      <c r="E61" s="39">
        <f>ROUND(E58+E59+E60,0)</f>
        <v>13361283019</v>
      </c>
      <c r="F61" s="42">
        <f t="shared" si="2"/>
        <v>263940984</v>
      </c>
      <c r="G61" s="43">
        <f t="shared" si="3"/>
        <v>1.9754164598165525E-2</v>
      </c>
      <c r="H61" s="39">
        <f>ROUND(H58+H59+H60,0)</f>
        <v>13625224003</v>
      </c>
      <c r="I61" s="42">
        <f t="shared" si="4"/>
        <v>337751631</v>
      </c>
      <c r="J61" s="43">
        <f t="shared" si="5"/>
        <v>2.478870299127808E-2</v>
      </c>
      <c r="K61" s="39">
        <f>ROUND(K58+K59+K60,0)</f>
        <v>13962975634</v>
      </c>
      <c r="L61" s="42">
        <f t="shared" si="6"/>
        <v>273302755.38875771</v>
      </c>
      <c r="M61" s="43">
        <f t="shared" si="7"/>
        <v>1.957338912224859E-2</v>
      </c>
      <c r="N61" s="39">
        <f>N58+N59+N60</f>
        <v>14236278389.388758</v>
      </c>
      <c r="O61" s="42">
        <f t="shared" si="8"/>
        <v>344225894.61124229</v>
      </c>
      <c r="P61" s="43">
        <f t="shared" si="9"/>
        <v>2.4179486042350554E-2</v>
      </c>
      <c r="Q61" s="39">
        <f>ROUND(Q58+Q59+Q60,0)</f>
        <v>14580504284</v>
      </c>
      <c r="R61" s="39">
        <f>E61+H61+K61+N61+Q61</f>
        <v>69766265329.388763</v>
      </c>
    </row>
    <row r="62" spans="1:18" s="9" customFormat="1" ht="12" thickTop="1" x14ac:dyDescent="0.2">
      <c r="B62" s="22"/>
      <c r="C62" s="29"/>
      <c r="D62" s="30"/>
      <c r="E62" s="36"/>
      <c r="F62" s="29"/>
      <c r="G62" s="30"/>
      <c r="H62" s="36"/>
      <c r="I62" s="29"/>
      <c r="J62" s="30"/>
      <c r="K62" s="36"/>
      <c r="L62" s="29"/>
      <c r="M62" s="30"/>
      <c r="N62" s="36"/>
      <c r="O62" s="29"/>
      <c r="P62" s="30"/>
      <c r="Q62" s="36"/>
      <c r="R62" s="33"/>
    </row>
    <row r="63" spans="1:18" s="9" customFormat="1" ht="11.4" x14ac:dyDescent="0.2">
      <c r="B63" s="22"/>
      <c r="C63" s="29"/>
      <c r="D63" s="30"/>
      <c r="E63" s="22"/>
      <c r="F63" s="29"/>
      <c r="G63" s="30"/>
      <c r="H63" s="22"/>
      <c r="I63" s="29"/>
      <c r="J63" s="30"/>
      <c r="K63" s="22"/>
      <c r="L63" s="29"/>
      <c r="M63" s="30"/>
      <c r="N63" s="36"/>
      <c r="O63" s="29"/>
      <c r="P63" s="30"/>
      <c r="Q63" s="36"/>
      <c r="R63" s="33"/>
    </row>
    <row r="64" spans="1:18" s="9" customFormat="1" ht="12" x14ac:dyDescent="0.25">
      <c r="A64" s="24" t="s">
        <v>157</v>
      </c>
      <c r="B64" s="22"/>
      <c r="C64" s="29"/>
      <c r="D64" s="30"/>
      <c r="E64" s="22"/>
      <c r="F64" s="29"/>
      <c r="G64" s="30"/>
      <c r="H64" s="22"/>
      <c r="I64" s="29"/>
      <c r="J64" s="30"/>
      <c r="K64" s="22"/>
      <c r="L64" s="29"/>
      <c r="M64" s="30"/>
      <c r="N64" s="36"/>
      <c r="O64" s="29"/>
      <c r="P64" s="30"/>
      <c r="Q64" s="22"/>
      <c r="R64" s="33"/>
    </row>
    <row r="65" spans="1:28" s="9" customFormat="1" ht="11.4" x14ac:dyDescent="0.2">
      <c r="A65" s="9" t="s">
        <v>173</v>
      </c>
      <c r="B65" s="22">
        <v>10000000</v>
      </c>
      <c r="C65" s="29">
        <f t="shared" ref="C65:C73" si="18">E65-B65</f>
        <v>3157184</v>
      </c>
      <c r="D65" s="30">
        <f t="shared" ref="D65:D73" si="19">C65/B65</f>
        <v>0.31571840000000001</v>
      </c>
      <c r="E65" s="22">
        <v>13157184</v>
      </c>
      <c r="F65" s="29">
        <f t="shared" ref="F65:F76" si="20">H65-E65</f>
        <v>274867</v>
      </c>
      <c r="G65" s="30">
        <f t="shared" ref="G65:G73" si="21">F65/E65</f>
        <v>2.0891020449360594E-2</v>
      </c>
      <c r="H65" s="22">
        <v>13432051</v>
      </c>
      <c r="I65" s="29">
        <f t="shared" ref="I65:I76" si="22">K65-H65</f>
        <v>350727</v>
      </c>
      <c r="J65" s="30">
        <f t="shared" ref="J65:J73" si="23">I65/H65</f>
        <v>2.6111202228163072E-2</v>
      </c>
      <c r="K65" s="22">
        <v>13782778</v>
      </c>
      <c r="L65" s="29">
        <f t="shared" ref="L65:L76" si="24">N65-K65</f>
        <v>284719</v>
      </c>
      <c r="M65" s="30">
        <f t="shared" ref="M65:M73" si="25">L65/K65</f>
        <v>2.0657591669836082E-2</v>
      </c>
      <c r="N65" s="22">
        <v>14067497</v>
      </c>
      <c r="O65" s="29">
        <f t="shared" ref="O65:O76" si="26">Q65-N65</f>
        <v>357624</v>
      </c>
      <c r="P65" s="30">
        <f t="shared" ref="P65:P73" si="27">O65/N65</f>
        <v>2.5422006487721305E-2</v>
      </c>
      <c r="Q65" s="22">
        <v>14425121</v>
      </c>
      <c r="R65" s="34">
        <f t="shared" ref="R65:R75" si="28">E65+H65+K65+N65+Q65</f>
        <v>68864631</v>
      </c>
    </row>
    <row r="66" spans="1:28" s="9" customFormat="1" ht="11.4" x14ac:dyDescent="0.2">
      <c r="A66" s="9" t="s">
        <v>147</v>
      </c>
      <c r="B66" s="22">
        <v>30000000</v>
      </c>
      <c r="C66" s="29">
        <f t="shared" si="18"/>
        <v>0</v>
      </c>
      <c r="D66" s="30">
        <f t="shared" si="19"/>
        <v>0</v>
      </c>
      <c r="E66" s="22">
        <v>30000000</v>
      </c>
      <c r="F66" s="29">
        <f t="shared" si="20"/>
        <v>0</v>
      </c>
      <c r="G66" s="30">
        <f t="shared" si="21"/>
        <v>0</v>
      </c>
      <c r="H66" s="22">
        <v>30000000</v>
      </c>
      <c r="I66" s="29">
        <f t="shared" si="22"/>
        <v>0</v>
      </c>
      <c r="J66" s="30">
        <f t="shared" si="23"/>
        <v>0</v>
      </c>
      <c r="K66" s="22">
        <v>30000000</v>
      </c>
      <c r="L66" s="29">
        <f t="shared" si="24"/>
        <v>0</v>
      </c>
      <c r="M66" s="30">
        <f t="shared" si="25"/>
        <v>0</v>
      </c>
      <c r="N66" s="22">
        <v>30000000</v>
      </c>
      <c r="O66" s="29">
        <f t="shared" si="26"/>
        <v>0</v>
      </c>
      <c r="P66" s="30">
        <f t="shared" si="27"/>
        <v>0</v>
      </c>
      <c r="Q66" s="22">
        <v>30000000</v>
      </c>
      <c r="R66" s="34">
        <f t="shared" si="28"/>
        <v>150000000</v>
      </c>
    </row>
    <row r="67" spans="1:28" s="9" customFormat="1" ht="11.4" x14ac:dyDescent="0.2">
      <c r="A67" s="9" t="s">
        <v>144</v>
      </c>
      <c r="B67" s="22">
        <v>3500000</v>
      </c>
      <c r="C67" s="29">
        <f t="shared" si="18"/>
        <v>1105014</v>
      </c>
      <c r="D67" s="30">
        <f t="shared" si="19"/>
        <v>0.31571828571428573</v>
      </c>
      <c r="E67" s="22">
        <v>4605014</v>
      </c>
      <c r="F67" s="29">
        <f t="shared" si="20"/>
        <v>96204</v>
      </c>
      <c r="G67" s="30">
        <f t="shared" si="21"/>
        <v>2.0891141699026321E-2</v>
      </c>
      <c r="H67" s="22">
        <v>4701218</v>
      </c>
      <c r="I67" s="29">
        <f t="shared" si="22"/>
        <v>122754</v>
      </c>
      <c r="J67" s="30">
        <f t="shared" si="23"/>
        <v>2.6111105675167584E-2</v>
      </c>
      <c r="K67" s="22">
        <v>4823972</v>
      </c>
      <c r="L67" s="29">
        <f t="shared" si="24"/>
        <v>99652</v>
      </c>
      <c r="M67" s="30">
        <f t="shared" si="25"/>
        <v>2.0657665508837946E-2</v>
      </c>
      <c r="N67" s="22">
        <v>4923624</v>
      </c>
      <c r="O67" s="29">
        <f t="shared" si="26"/>
        <v>125168</v>
      </c>
      <c r="P67" s="30">
        <f t="shared" si="27"/>
        <v>2.5421924988585642E-2</v>
      </c>
      <c r="Q67" s="22">
        <v>5048792</v>
      </c>
      <c r="R67" s="34">
        <f t="shared" si="28"/>
        <v>24102620</v>
      </c>
    </row>
    <row r="68" spans="1:28" s="9" customFormat="1" ht="11.4" x14ac:dyDescent="0.2">
      <c r="A68" s="9" t="s">
        <v>148</v>
      </c>
      <c r="B68" s="22">
        <v>5000000</v>
      </c>
      <c r="C68" s="29">
        <f t="shared" si="18"/>
        <v>3752896</v>
      </c>
      <c r="D68" s="30">
        <f t="shared" si="19"/>
        <v>0.7505792</v>
      </c>
      <c r="E68" s="22">
        <v>8752896</v>
      </c>
      <c r="F68" s="29">
        <f t="shared" si="20"/>
        <v>182857</v>
      </c>
      <c r="G68" s="30">
        <f t="shared" si="21"/>
        <v>2.0891028523588078E-2</v>
      </c>
      <c r="H68" s="22">
        <v>8935753</v>
      </c>
      <c r="I68" s="29">
        <f t="shared" si="22"/>
        <v>233323</v>
      </c>
      <c r="J68" s="30">
        <f t="shared" si="23"/>
        <v>2.6111173842875916E-2</v>
      </c>
      <c r="K68" s="22">
        <v>9169076</v>
      </c>
      <c r="L68" s="29">
        <f t="shared" si="24"/>
        <v>189411</v>
      </c>
      <c r="M68" s="30">
        <f t="shared" si="25"/>
        <v>2.0657588616344764E-2</v>
      </c>
      <c r="N68" s="22">
        <v>9358487</v>
      </c>
      <c r="O68" s="29">
        <f t="shared" si="26"/>
        <v>237911</v>
      </c>
      <c r="P68" s="30">
        <f t="shared" si="27"/>
        <v>2.5421951219251573E-2</v>
      </c>
      <c r="Q68" s="22">
        <v>9596398</v>
      </c>
      <c r="R68" s="34">
        <f t="shared" si="28"/>
        <v>45812610</v>
      </c>
    </row>
    <row r="69" spans="1:28" s="9" customFormat="1" ht="11.4" x14ac:dyDescent="0.2">
      <c r="A69" s="9" t="s">
        <v>149</v>
      </c>
      <c r="B69" s="22">
        <v>48000000</v>
      </c>
      <c r="C69" s="29">
        <f t="shared" si="18"/>
        <v>-11159885</v>
      </c>
      <c r="D69" s="30">
        <f t="shared" si="19"/>
        <v>-0.23249760416666668</v>
      </c>
      <c r="E69" s="22">
        <v>36840115</v>
      </c>
      <c r="F69" s="29">
        <f t="shared" si="20"/>
        <v>769628</v>
      </c>
      <c r="G69" s="30">
        <f t="shared" si="21"/>
        <v>2.0891031420504524E-2</v>
      </c>
      <c r="H69" s="22">
        <v>37609743</v>
      </c>
      <c r="I69" s="29">
        <f t="shared" si="22"/>
        <v>982036</v>
      </c>
      <c r="J69" s="30">
        <f t="shared" si="23"/>
        <v>2.6111212724851642E-2</v>
      </c>
      <c r="K69" s="22">
        <v>38591779</v>
      </c>
      <c r="L69" s="29">
        <f t="shared" si="24"/>
        <v>797214</v>
      </c>
      <c r="M69" s="30">
        <f t="shared" si="25"/>
        <v>2.0657612078468838E-2</v>
      </c>
      <c r="N69" s="22">
        <v>39388993</v>
      </c>
      <c r="O69" s="29">
        <f t="shared" si="26"/>
        <v>1001344</v>
      </c>
      <c r="P69" s="30">
        <f t="shared" si="27"/>
        <v>2.5421924343178817E-2</v>
      </c>
      <c r="Q69" s="22">
        <v>40390337</v>
      </c>
      <c r="R69" s="34">
        <f t="shared" si="28"/>
        <v>192820967</v>
      </c>
    </row>
    <row r="70" spans="1:28" s="9" customFormat="1" ht="11.4" x14ac:dyDescent="0.2">
      <c r="A70" s="9" t="s">
        <v>150</v>
      </c>
      <c r="B70" s="22">
        <v>14000000</v>
      </c>
      <c r="C70" s="29">
        <f t="shared" si="18"/>
        <v>-2158535</v>
      </c>
      <c r="D70" s="30">
        <f t="shared" si="19"/>
        <v>-0.15418107142857143</v>
      </c>
      <c r="E70" s="22">
        <v>11841465</v>
      </c>
      <c r="F70" s="29">
        <f t="shared" si="20"/>
        <v>247381</v>
      </c>
      <c r="G70" s="30">
        <f t="shared" si="21"/>
        <v>2.0891080622203417E-2</v>
      </c>
      <c r="H70" s="22">
        <v>12088846</v>
      </c>
      <c r="I70" s="29">
        <f t="shared" si="22"/>
        <v>315654</v>
      </c>
      <c r="J70" s="30">
        <f t="shared" si="23"/>
        <v>2.6111177195904389E-2</v>
      </c>
      <c r="K70" s="22">
        <v>12404500</v>
      </c>
      <c r="L70" s="29">
        <f t="shared" si="24"/>
        <v>256248</v>
      </c>
      <c r="M70" s="30">
        <f t="shared" si="25"/>
        <v>2.065766455721714E-2</v>
      </c>
      <c r="N70" s="22">
        <v>12660748</v>
      </c>
      <c r="O70" s="29">
        <f t="shared" si="26"/>
        <v>321860</v>
      </c>
      <c r="P70" s="30">
        <f t="shared" si="27"/>
        <v>2.5421878707324402E-2</v>
      </c>
      <c r="Q70" s="22">
        <v>12982608</v>
      </c>
      <c r="R70" s="34">
        <f t="shared" si="28"/>
        <v>61978167</v>
      </c>
    </row>
    <row r="71" spans="1:28" s="9" customFormat="1" ht="11.4" x14ac:dyDescent="0.2">
      <c r="A71" s="9" t="s">
        <v>153</v>
      </c>
      <c r="B71" s="22">
        <v>3000000</v>
      </c>
      <c r="C71" s="29">
        <f t="shared" si="18"/>
        <v>2000000</v>
      </c>
      <c r="D71" s="30">
        <f t="shared" si="19"/>
        <v>0.66666666666666663</v>
      </c>
      <c r="E71" s="22">
        <v>5000000</v>
      </c>
      <c r="F71" s="29">
        <f t="shared" si="20"/>
        <v>104455</v>
      </c>
      <c r="G71" s="30">
        <f t="shared" si="21"/>
        <v>2.0891E-2</v>
      </c>
      <c r="H71" s="22">
        <v>5104455</v>
      </c>
      <c r="I71" s="29">
        <f t="shared" si="22"/>
        <v>133284</v>
      </c>
      <c r="J71" s="30">
        <f t="shared" si="23"/>
        <v>2.6111308650972533E-2</v>
      </c>
      <c r="K71" s="22">
        <v>5237739</v>
      </c>
      <c r="L71" s="29">
        <f t="shared" si="24"/>
        <v>108199</v>
      </c>
      <c r="M71" s="30">
        <f t="shared" si="25"/>
        <v>2.065757763034775E-2</v>
      </c>
      <c r="N71" s="22">
        <v>5345938</v>
      </c>
      <c r="O71" s="29">
        <f t="shared" si="26"/>
        <v>135904</v>
      </c>
      <c r="P71" s="30">
        <f t="shared" si="27"/>
        <v>2.5421918473427861E-2</v>
      </c>
      <c r="Q71" s="22">
        <v>5481842</v>
      </c>
      <c r="R71" s="34">
        <f t="shared" si="28"/>
        <v>26169974</v>
      </c>
    </row>
    <row r="72" spans="1:28" s="9" customFormat="1" ht="11.4" x14ac:dyDescent="0.2">
      <c r="A72" s="9" t="s">
        <v>154</v>
      </c>
      <c r="B72" s="22">
        <v>4000000</v>
      </c>
      <c r="C72" s="29">
        <f t="shared" si="18"/>
        <v>1262874</v>
      </c>
      <c r="D72" s="30">
        <f t="shared" si="19"/>
        <v>0.31571850000000001</v>
      </c>
      <c r="E72" s="22">
        <v>5262874</v>
      </c>
      <c r="F72" s="29">
        <f t="shared" si="20"/>
        <v>109946</v>
      </c>
      <c r="G72" s="30">
        <f t="shared" si="21"/>
        <v>2.0890866853358069E-2</v>
      </c>
      <c r="H72" s="22">
        <v>5372820</v>
      </c>
      <c r="I72" s="29">
        <f t="shared" si="22"/>
        <v>140291</v>
      </c>
      <c r="J72" s="30">
        <f t="shared" si="23"/>
        <v>2.6111241396510585E-2</v>
      </c>
      <c r="K72" s="22">
        <v>5513111</v>
      </c>
      <c r="L72" s="29">
        <f t="shared" si="24"/>
        <v>113888</v>
      </c>
      <c r="M72" s="30">
        <f t="shared" si="25"/>
        <v>2.0657664973551232E-2</v>
      </c>
      <c r="N72" s="22">
        <v>5626999</v>
      </c>
      <c r="O72" s="29">
        <f t="shared" si="26"/>
        <v>143049</v>
      </c>
      <c r="P72" s="30">
        <f t="shared" si="27"/>
        <v>2.542189895537568E-2</v>
      </c>
      <c r="Q72" s="22">
        <v>5770048</v>
      </c>
      <c r="R72" s="34">
        <f t="shared" si="28"/>
        <v>27545852</v>
      </c>
    </row>
    <row r="73" spans="1:28" s="9" customFormat="1" ht="11.4" x14ac:dyDescent="0.2">
      <c r="A73" s="9" t="s">
        <v>171</v>
      </c>
      <c r="B73" s="22">
        <v>344044179</v>
      </c>
      <c r="C73" s="29">
        <f t="shared" si="18"/>
        <v>103213254</v>
      </c>
      <c r="D73" s="30">
        <f t="shared" si="19"/>
        <v>0.30000000087198103</v>
      </c>
      <c r="E73" s="22">
        <v>447257433</v>
      </c>
      <c r="F73" s="29">
        <f t="shared" si="20"/>
        <v>9343678</v>
      </c>
      <c r="G73" s="30">
        <f t="shared" si="21"/>
        <v>2.0891051351180117E-2</v>
      </c>
      <c r="H73" s="22">
        <v>456601111</v>
      </c>
      <c r="I73" s="29">
        <f t="shared" si="22"/>
        <v>11922400</v>
      </c>
      <c r="J73" s="30">
        <f t="shared" si="23"/>
        <v>2.6111193584020868E-2</v>
      </c>
      <c r="K73" s="22">
        <v>468523511</v>
      </c>
      <c r="L73" s="29">
        <f t="shared" si="24"/>
        <v>9678577</v>
      </c>
      <c r="M73" s="30">
        <f t="shared" si="25"/>
        <v>2.0657612206786354E-2</v>
      </c>
      <c r="N73" s="22">
        <v>478202088</v>
      </c>
      <c r="O73" s="29">
        <f t="shared" si="26"/>
        <v>12156828</v>
      </c>
      <c r="P73" s="30">
        <f t="shared" si="27"/>
        <v>2.5421946714711961E-2</v>
      </c>
      <c r="Q73" s="22">
        <v>490358916</v>
      </c>
      <c r="R73" s="34">
        <f t="shared" si="28"/>
        <v>2340943059</v>
      </c>
    </row>
    <row r="74" spans="1:28" s="9" customFormat="1" ht="11.4" x14ac:dyDescent="0.2">
      <c r="A74" s="9" t="s">
        <v>169</v>
      </c>
      <c r="B74" s="22">
        <v>0</v>
      </c>
      <c r="C74" s="29"/>
      <c r="D74" s="30"/>
      <c r="E74" s="22">
        <v>300000000</v>
      </c>
      <c r="F74" s="29"/>
      <c r="G74" s="30"/>
      <c r="H74" s="22">
        <v>300000000</v>
      </c>
      <c r="I74" s="29"/>
      <c r="J74" s="30"/>
      <c r="K74" s="22">
        <v>300000000</v>
      </c>
      <c r="L74" s="29"/>
      <c r="M74" s="30"/>
      <c r="N74" s="22">
        <v>300000000</v>
      </c>
      <c r="O74" s="29"/>
      <c r="P74" s="30"/>
      <c r="Q74" s="22">
        <v>300000000</v>
      </c>
      <c r="R74" s="34">
        <f t="shared" si="28"/>
        <v>1500000000</v>
      </c>
    </row>
    <row r="75" spans="1:28" s="9" customFormat="1" ht="11.4" x14ac:dyDescent="0.2">
      <c r="A75" s="9" t="s">
        <v>170</v>
      </c>
      <c r="B75" s="22">
        <v>115016543</v>
      </c>
      <c r="C75" s="29"/>
      <c r="D75" s="30"/>
      <c r="E75" s="22">
        <v>131000000</v>
      </c>
      <c r="F75" s="29"/>
      <c r="G75" s="30"/>
      <c r="H75" s="22">
        <v>134930000</v>
      </c>
      <c r="I75" s="29"/>
      <c r="J75" s="30"/>
      <c r="K75" s="22">
        <v>138977900</v>
      </c>
      <c r="L75" s="29"/>
      <c r="M75" s="30"/>
      <c r="N75" s="22">
        <v>143147237</v>
      </c>
      <c r="O75" s="29"/>
      <c r="P75" s="30"/>
      <c r="Q75" s="22">
        <v>147441654</v>
      </c>
      <c r="R75" s="34">
        <f t="shared" si="28"/>
        <v>695496791</v>
      </c>
    </row>
    <row r="76" spans="1:28" s="24" customFormat="1" ht="12" x14ac:dyDescent="0.25">
      <c r="A76" s="25" t="s">
        <v>145</v>
      </c>
      <c r="B76" s="23">
        <f>SUM(B65:B75)</f>
        <v>576560722</v>
      </c>
      <c r="C76" s="42">
        <f>E76-B76</f>
        <v>417156259</v>
      </c>
      <c r="D76" s="43">
        <f t="shared" ref="D76" si="29">C76/B76</f>
        <v>0.72352528204305944</v>
      </c>
      <c r="E76" s="23">
        <f>SUM(E65:E75)</f>
        <v>993716981</v>
      </c>
      <c r="F76" s="42">
        <f t="shared" si="20"/>
        <v>15059016</v>
      </c>
      <c r="G76" s="43">
        <f t="shared" ref="G76" si="30">F76/E76</f>
        <v>1.5154230317012164E-2</v>
      </c>
      <c r="H76" s="23">
        <f>SUM(H65:H75)</f>
        <v>1008775997</v>
      </c>
      <c r="I76" s="42">
        <f t="shared" si="22"/>
        <v>18248369</v>
      </c>
      <c r="J76" s="43">
        <f t="shared" ref="J76" si="31">I76/H76</f>
        <v>1.808961459656935E-2</v>
      </c>
      <c r="K76" s="23">
        <f>SUM(K65:K75)</f>
        <v>1027024366</v>
      </c>
      <c r="L76" s="42">
        <f t="shared" si="24"/>
        <v>15697245</v>
      </c>
      <c r="M76" s="43">
        <f t="shared" ref="M76" si="32">L76/K76</f>
        <v>1.5284199206623302E-2</v>
      </c>
      <c r="N76" s="23">
        <f>SUM(N65:N75)</f>
        <v>1042721611</v>
      </c>
      <c r="O76" s="42">
        <f t="shared" si="26"/>
        <v>18774105</v>
      </c>
      <c r="P76" s="43">
        <f t="shared" ref="P76" si="33">O76/N76</f>
        <v>1.800490639298738E-2</v>
      </c>
      <c r="Q76" s="23">
        <f>SUM(Q65:Q75)</f>
        <v>1061495716</v>
      </c>
      <c r="R76" s="23">
        <f>SUM(R65:R75)</f>
        <v>5133734671</v>
      </c>
    </row>
    <row r="77" spans="1:28" s="9" customFormat="1" ht="11.4" x14ac:dyDescent="0.2">
      <c r="B77" s="22"/>
      <c r="C77" s="29"/>
      <c r="D77" s="29"/>
      <c r="E77" s="22"/>
      <c r="F77" s="29"/>
      <c r="G77" s="29"/>
      <c r="H77" s="22"/>
      <c r="I77" s="29"/>
      <c r="J77" s="29"/>
      <c r="K77" s="22"/>
      <c r="L77" s="29"/>
      <c r="M77" s="29"/>
      <c r="N77" s="22"/>
      <c r="O77" s="29"/>
      <c r="P77" s="29"/>
      <c r="Q77" s="22"/>
      <c r="R77" s="22"/>
    </row>
    <row r="78" spans="1:28" s="9" customFormat="1" ht="12" x14ac:dyDescent="0.25">
      <c r="A78" s="24" t="s">
        <v>183</v>
      </c>
      <c r="B78" s="22"/>
      <c r="C78" s="29"/>
      <c r="D78" s="29"/>
      <c r="E78" s="22"/>
      <c r="F78" s="29"/>
      <c r="G78" s="29"/>
      <c r="I78" s="29"/>
      <c r="J78" s="29"/>
      <c r="K78" s="22"/>
      <c r="L78" s="29"/>
      <c r="M78" s="29"/>
      <c r="N78" s="22"/>
      <c r="O78" s="29"/>
      <c r="P78" s="29"/>
      <c r="Q78" s="22"/>
      <c r="R78" s="22"/>
    </row>
    <row r="79" spans="1:28" s="9" customFormat="1" ht="11.4" x14ac:dyDescent="0.2">
      <c r="A79" s="9" t="s">
        <v>182</v>
      </c>
      <c r="B79" s="22">
        <v>2301785760</v>
      </c>
      <c r="C79" s="29"/>
      <c r="D79" s="29"/>
      <c r="E79" s="22">
        <v>3000000000</v>
      </c>
      <c r="F79" s="29"/>
      <c r="G79" s="29"/>
      <c r="H79" s="22">
        <v>3000000000</v>
      </c>
      <c r="I79" s="29"/>
      <c r="J79" s="29"/>
      <c r="K79" s="22">
        <v>3000000000</v>
      </c>
      <c r="L79" s="29"/>
      <c r="M79" s="29"/>
      <c r="N79" s="22">
        <v>3000000000</v>
      </c>
      <c r="O79" s="29"/>
      <c r="P79" s="29"/>
      <c r="Q79" s="22">
        <v>3000000000</v>
      </c>
      <c r="R79" s="10">
        <f>E79+H79+K79+N79+Q79</f>
        <v>15000000000</v>
      </c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s="9" customFormat="1" ht="11.4" x14ac:dyDescent="0.2">
      <c r="A80" s="33" t="s">
        <v>187</v>
      </c>
      <c r="B80" s="36"/>
      <c r="C80" s="29"/>
      <c r="D80" s="29"/>
      <c r="E80" s="36">
        <v>50000000</v>
      </c>
      <c r="F80" s="29"/>
      <c r="G80" s="29"/>
      <c r="H80" s="36">
        <v>50000000</v>
      </c>
      <c r="I80" s="29"/>
      <c r="J80" s="29"/>
      <c r="K80" s="36">
        <v>50000000</v>
      </c>
      <c r="L80" s="29"/>
      <c r="M80" s="29"/>
      <c r="N80" s="36">
        <v>50000000</v>
      </c>
      <c r="O80" s="29"/>
      <c r="P80" s="29"/>
      <c r="Q80" s="36">
        <v>50000000</v>
      </c>
      <c r="R80" s="10">
        <f>E80+H80+K80+N80+Q80</f>
        <v>250000000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s="9" customFormat="1" ht="11.4" x14ac:dyDescent="0.2">
      <c r="A81" s="33" t="s">
        <v>188</v>
      </c>
      <c r="B81" s="36"/>
      <c r="C81" s="29"/>
      <c r="D81" s="29"/>
      <c r="E81" s="36">
        <v>200000000</v>
      </c>
      <c r="F81" s="29"/>
      <c r="G81" s="29"/>
      <c r="H81" s="36">
        <v>200000000</v>
      </c>
      <c r="I81" s="29"/>
      <c r="J81" s="29"/>
      <c r="K81" s="36">
        <v>200000000</v>
      </c>
      <c r="L81" s="29"/>
      <c r="M81" s="29"/>
      <c r="N81" s="36">
        <v>200000000</v>
      </c>
      <c r="O81" s="29"/>
      <c r="P81" s="29"/>
      <c r="Q81" s="36">
        <v>200000000</v>
      </c>
      <c r="R81" s="10">
        <f>E81+H81+K81+N81+Q81</f>
        <v>1000000000</v>
      </c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s="9" customFormat="1" ht="11.4" x14ac:dyDescent="0.2">
      <c r="A82" s="9" t="s">
        <v>184</v>
      </c>
      <c r="B82" s="22">
        <v>0</v>
      </c>
      <c r="C82" s="29"/>
      <c r="D82" s="29"/>
      <c r="E82" s="22">
        <v>150000000</v>
      </c>
      <c r="F82" s="29"/>
      <c r="G82" s="29"/>
      <c r="H82" s="22">
        <v>150000000</v>
      </c>
      <c r="I82" s="29"/>
      <c r="J82" s="29"/>
      <c r="K82" s="22">
        <v>150000000</v>
      </c>
      <c r="L82" s="29"/>
      <c r="M82" s="29"/>
      <c r="N82" s="22">
        <v>150000000</v>
      </c>
      <c r="O82" s="29"/>
      <c r="P82" s="29"/>
      <c r="Q82" s="22">
        <v>150000000</v>
      </c>
      <c r="R82" s="10">
        <f>E82+H82+K82+N82+Q82</f>
        <v>750000000</v>
      </c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s="9" customFormat="1" ht="12" x14ac:dyDescent="0.25">
      <c r="A83" s="25" t="s">
        <v>145</v>
      </c>
      <c r="B83" s="23">
        <f>SUM(B79:B82)</f>
        <v>2301785760</v>
      </c>
      <c r="C83" s="42">
        <f>E83-B83</f>
        <v>1098214240</v>
      </c>
      <c r="D83" s="42"/>
      <c r="E83" s="23">
        <f>SUM(E79:E82)</f>
        <v>3400000000</v>
      </c>
      <c r="F83" s="42"/>
      <c r="G83" s="42"/>
      <c r="H83" s="23">
        <f>SUM(H79:H82)</f>
        <v>3400000000</v>
      </c>
      <c r="I83" s="42"/>
      <c r="J83" s="42"/>
      <c r="K83" s="23">
        <f>SUM(K79:K82)</f>
        <v>3400000000</v>
      </c>
      <c r="L83" s="42"/>
      <c r="M83" s="42"/>
      <c r="N83" s="23">
        <f>SUM(N79:N82)</f>
        <v>3400000000</v>
      </c>
      <c r="O83" s="42"/>
      <c r="P83" s="42"/>
      <c r="Q83" s="23">
        <f>SUM(Q79:Q82)</f>
        <v>3400000000</v>
      </c>
      <c r="R83" s="41">
        <f>SUM(R79:R82)</f>
        <v>17000000000</v>
      </c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s="9" customFormat="1" ht="11.4" x14ac:dyDescent="0.2">
      <c r="B84" s="22"/>
      <c r="C84" s="29"/>
      <c r="D84" s="29"/>
      <c r="E84" s="22"/>
      <c r="F84" s="29"/>
      <c r="G84" s="29"/>
      <c r="H84" s="22"/>
      <c r="I84" s="29"/>
      <c r="J84" s="29"/>
      <c r="K84" s="22"/>
      <c r="L84" s="29"/>
      <c r="M84" s="29"/>
      <c r="N84" s="22"/>
      <c r="O84" s="29"/>
      <c r="P84" s="29"/>
      <c r="Q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s="9" customFormat="1" ht="12" x14ac:dyDescent="0.25">
      <c r="A85" s="24" t="s">
        <v>190</v>
      </c>
      <c r="B85" s="22"/>
      <c r="C85" s="29"/>
      <c r="D85" s="29"/>
      <c r="E85" s="22"/>
      <c r="F85" s="29"/>
      <c r="G85" s="29"/>
      <c r="H85" s="22"/>
      <c r="I85" s="29"/>
      <c r="J85" s="29"/>
      <c r="K85" s="22"/>
      <c r="L85" s="29"/>
      <c r="M85" s="29"/>
      <c r="N85" s="22"/>
      <c r="O85" s="29"/>
      <c r="P85" s="29"/>
      <c r="Q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s="9" customFormat="1" ht="11.4" x14ac:dyDescent="0.2">
      <c r="A86" s="9" t="s">
        <v>156</v>
      </c>
      <c r="B86" s="22">
        <v>0</v>
      </c>
      <c r="C86" s="29"/>
      <c r="D86" s="29"/>
      <c r="E86" s="22">
        <v>1050000000</v>
      </c>
      <c r="F86" s="29"/>
      <c r="G86" s="29"/>
      <c r="H86" s="22">
        <v>1050000000</v>
      </c>
      <c r="I86" s="29"/>
      <c r="J86" s="29"/>
      <c r="K86" s="22">
        <v>1050000000</v>
      </c>
      <c r="L86" s="29"/>
      <c r="M86" s="29"/>
      <c r="N86" s="22">
        <v>1050000000</v>
      </c>
      <c r="O86" s="29"/>
      <c r="P86" s="29"/>
      <c r="Q86" s="22">
        <v>1050000000</v>
      </c>
      <c r="R86" s="10">
        <f>E86+H86+K86+N86+Q86</f>
        <v>5250000000</v>
      </c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s="9" customFormat="1" ht="11.4" x14ac:dyDescent="0.2">
      <c r="A87" s="9" t="s">
        <v>182</v>
      </c>
      <c r="B87" s="22">
        <v>0</v>
      </c>
      <c r="C87" s="29"/>
      <c r="D87" s="29"/>
      <c r="E87" s="22">
        <v>1600000000</v>
      </c>
      <c r="F87" s="29"/>
      <c r="G87" s="29"/>
      <c r="H87" s="22">
        <v>1600000000</v>
      </c>
      <c r="I87" s="29"/>
      <c r="J87" s="29"/>
      <c r="K87" s="22">
        <v>1600000000</v>
      </c>
      <c r="L87" s="29"/>
      <c r="M87" s="29"/>
      <c r="N87" s="22">
        <v>1600000000</v>
      </c>
      <c r="O87" s="29"/>
      <c r="P87" s="29"/>
      <c r="Q87" s="22">
        <v>1600000000</v>
      </c>
      <c r="R87" s="10">
        <f>E87+H87+K87+N87+Q87</f>
        <v>8000000000</v>
      </c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s="9" customFormat="1" ht="11.4" x14ac:dyDescent="0.2">
      <c r="A88" s="9" t="s">
        <v>186</v>
      </c>
      <c r="B88" s="22">
        <v>0</v>
      </c>
      <c r="C88" s="29"/>
      <c r="D88" s="29"/>
      <c r="E88" s="22">
        <v>350000000</v>
      </c>
      <c r="F88" s="29"/>
      <c r="G88" s="29"/>
      <c r="H88" s="22">
        <v>350000000</v>
      </c>
      <c r="I88" s="29"/>
      <c r="J88" s="29"/>
      <c r="K88" s="22">
        <v>350000000</v>
      </c>
      <c r="L88" s="29"/>
      <c r="M88" s="29"/>
      <c r="N88" s="22">
        <v>350000000</v>
      </c>
      <c r="O88" s="29"/>
      <c r="P88" s="29"/>
      <c r="Q88" s="22">
        <v>350000000</v>
      </c>
      <c r="R88" s="10">
        <f>E88+H88+K88+N88+Q88</f>
        <v>1750000000</v>
      </c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s="9" customFormat="1" ht="11.4" x14ac:dyDescent="0.2">
      <c r="A89" s="9" t="s">
        <v>187</v>
      </c>
      <c r="B89" s="22">
        <v>0</v>
      </c>
      <c r="C89" s="29"/>
      <c r="D89" s="29"/>
      <c r="E89" s="22">
        <v>50000000</v>
      </c>
      <c r="F89" s="29"/>
      <c r="G89" s="29"/>
      <c r="H89" s="22">
        <v>50000000</v>
      </c>
      <c r="I89" s="29"/>
      <c r="J89" s="29"/>
      <c r="K89" s="22">
        <v>50000000</v>
      </c>
      <c r="L89" s="29"/>
      <c r="M89" s="29"/>
      <c r="N89" s="22">
        <v>50000000</v>
      </c>
      <c r="O89" s="29"/>
      <c r="P89" s="29"/>
      <c r="Q89" s="22">
        <v>50000000</v>
      </c>
      <c r="R89" s="10">
        <f>E89+H89+K89+N89+Q89</f>
        <v>250000000</v>
      </c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s="9" customFormat="1" ht="11.4" x14ac:dyDescent="0.2">
      <c r="A90" s="9" t="s">
        <v>188</v>
      </c>
      <c r="B90" s="22">
        <v>0</v>
      </c>
      <c r="C90" s="29"/>
      <c r="D90" s="29"/>
      <c r="E90" s="22">
        <v>200000000</v>
      </c>
      <c r="F90" s="29"/>
      <c r="G90" s="29"/>
      <c r="H90" s="22">
        <v>200000000</v>
      </c>
      <c r="I90" s="29"/>
      <c r="J90" s="29"/>
      <c r="K90" s="22">
        <v>200000000</v>
      </c>
      <c r="L90" s="29"/>
      <c r="M90" s="29"/>
      <c r="N90" s="22">
        <v>200000000</v>
      </c>
      <c r="O90" s="29"/>
      <c r="P90" s="29"/>
      <c r="Q90" s="22">
        <v>200000000</v>
      </c>
      <c r="R90" s="10">
        <f>E90+H90+K90+N90+Q90</f>
        <v>1000000000</v>
      </c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s="9" customFormat="1" ht="12" x14ac:dyDescent="0.25">
      <c r="A91" s="25" t="s">
        <v>145</v>
      </c>
      <c r="B91" s="23">
        <f>SUM(B86:B90)</f>
        <v>0</v>
      </c>
      <c r="C91" s="42"/>
      <c r="D91" s="42"/>
      <c r="E91" s="23">
        <f>SUM(E86:E90)</f>
        <v>3250000000</v>
      </c>
      <c r="F91" s="42"/>
      <c r="G91" s="42"/>
      <c r="H91" s="23">
        <f>SUM(H86:H90)</f>
        <v>3250000000</v>
      </c>
      <c r="I91" s="42"/>
      <c r="J91" s="42"/>
      <c r="K91" s="23">
        <f>SUM(K86:K90)</f>
        <v>3250000000</v>
      </c>
      <c r="L91" s="42"/>
      <c r="M91" s="42"/>
      <c r="N91" s="23">
        <f>SUM(N86:N90)</f>
        <v>3250000000</v>
      </c>
      <c r="O91" s="42"/>
      <c r="P91" s="42"/>
      <c r="Q91" s="23">
        <f>SUM(Q86:Q90)</f>
        <v>3250000000</v>
      </c>
      <c r="R91" s="41">
        <f>SUM(R86:R90)</f>
        <v>16250000000</v>
      </c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s="9" customFormat="1" ht="12" x14ac:dyDescent="0.25">
      <c r="A92" s="24"/>
      <c r="B92" s="22"/>
      <c r="C92" s="29"/>
      <c r="D92" s="29"/>
      <c r="E92" s="22"/>
      <c r="F92" s="29"/>
      <c r="G92" s="29"/>
      <c r="H92" s="22"/>
      <c r="I92" s="29"/>
      <c r="J92" s="29"/>
      <c r="K92" s="22"/>
      <c r="L92" s="29"/>
      <c r="M92" s="29"/>
      <c r="N92" s="22"/>
      <c r="O92" s="29"/>
      <c r="P92" s="29"/>
      <c r="Q92" s="22"/>
      <c r="R92" s="22"/>
    </row>
    <row r="93" spans="1:28" s="24" customFormat="1" ht="12" x14ac:dyDescent="0.25">
      <c r="A93" s="24" t="s">
        <v>166</v>
      </c>
      <c r="B93" s="23">
        <f>B61+B76+B83</f>
        <v>12592150765.540926</v>
      </c>
      <c r="C93" s="42">
        <f>E93-B93</f>
        <v>8412849234.459074</v>
      </c>
      <c r="D93" s="43">
        <f t="shared" ref="D93" si="34">C93/B93</f>
        <v>0.66810264513996076</v>
      </c>
      <c r="E93" s="23">
        <f>E61+E76+E83+E91</f>
        <v>21005000000</v>
      </c>
      <c r="F93" s="42">
        <f t="shared" ref="F93" si="35">H93-E93</f>
        <v>279000000</v>
      </c>
      <c r="G93" s="43">
        <f t="shared" ref="G93" si="36">F93/E93</f>
        <v>1.3282551773387288E-2</v>
      </c>
      <c r="H93" s="23">
        <f>H61+H76+H83+H91</f>
        <v>21284000000</v>
      </c>
      <c r="I93" s="42">
        <f t="shared" ref="I93" si="37">K93-H93</f>
        <v>356000000</v>
      </c>
      <c r="J93" s="43">
        <f t="shared" ref="J93" si="38">I93/H93</f>
        <v>1.6726179289607217E-2</v>
      </c>
      <c r="K93" s="23">
        <f>K61+K76+K83+K91</f>
        <v>21640000000</v>
      </c>
      <c r="L93" s="42">
        <f t="shared" ref="L93" si="39">N93-K93</f>
        <v>289000000.3887558</v>
      </c>
      <c r="M93" s="43">
        <f t="shared" ref="M93" si="40">L93/K93</f>
        <v>1.3354898354378733E-2</v>
      </c>
      <c r="N93" s="23">
        <f>N61+N76+N83+N91</f>
        <v>21929000000.388756</v>
      </c>
      <c r="O93" s="42">
        <f t="shared" ref="O93" si="41">Q93-N93</f>
        <v>362999999.6112442</v>
      </c>
      <c r="P93" s="43">
        <f t="shared" ref="P93" si="42">O93/N93</f>
        <v>1.6553422390661179E-2</v>
      </c>
      <c r="Q93" s="23">
        <f>Q61+Q76+Q83+Q91</f>
        <v>22292000000</v>
      </c>
      <c r="R93" s="41">
        <f>R61+R76+R83+R91</f>
        <v>108150000000.38876</v>
      </c>
    </row>
    <row r="94" spans="1:28" s="9" customFormat="1" ht="11.4" x14ac:dyDescent="0.2">
      <c r="C94" s="31"/>
      <c r="D94" s="31"/>
      <c r="E94" s="22"/>
      <c r="F94" s="29"/>
      <c r="G94" s="29"/>
      <c r="I94" s="31"/>
      <c r="J94" s="31"/>
      <c r="K94" s="22"/>
      <c r="L94" s="29"/>
      <c r="M94" s="29"/>
      <c r="N94" s="22"/>
      <c r="O94" s="29"/>
      <c r="P94" s="29"/>
      <c r="R94" s="33"/>
    </row>
    <row r="95" spans="1:28" s="9" customFormat="1" ht="11.4" x14ac:dyDescent="0.2">
      <c r="A95" s="9" t="s">
        <v>191</v>
      </c>
      <c r="C95" s="31"/>
      <c r="D95" s="31"/>
      <c r="F95" s="31"/>
      <c r="G95" s="31"/>
      <c r="I95" s="31"/>
      <c r="J95" s="31"/>
      <c r="L95" s="31"/>
      <c r="M95" s="31"/>
      <c r="O95" s="31"/>
      <c r="P95" s="31"/>
      <c r="R95" s="33"/>
    </row>
    <row r="96" spans="1:28" s="9" customFormat="1" ht="11.4" x14ac:dyDescent="0.2">
      <c r="C96" s="31"/>
      <c r="D96" s="31"/>
      <c r="F96" s="31"/>
      <c r="G96" s="31"/>
      <c r="I96" s="31"/>
      <c r="J96" s="31"/>
      <c r="L96" s="31"/>
      <c r="M96" s="31"/>
      <c r="O96" s="31"/>
      <c r="P96" s="31"/>
      <c r="R96" s="33"/>
    </row>
    <row r="97" spans="1:18" s="9" customFormat="1" ht="11.4" x14ac:dyDescent="0.2">
      <c r="C97" s="31"/>
      <c r="D97" s="31"/>
      <c r="F97" s="31"/>
      <c r="G97" s="31"/>
      <c r="I97" s="31"/>
      <c r="J97" s="31"/>
      <c r="L97" s="31"/>
      <c r="M97" s="31"/>
      <c r="O97" s="31"/>
      <c r="P97" s="31"/>
      <c r="R97" s="33"/>
    </row>
    <row r="98" spans="1:18" s="9" customFormat="1" x14ac:dyDescent="0.3">
      <c r="A98" t="s">
        <v>174</v>
      </c>
      <c r="C98" s="31"/>
      <c r="D98" s="31"/>
      <c r="F98" s="31"/>
      <c r="G98" s="31"/>
      <c r="I98" s="31"/>
      <c r="J98" s="31"/>
      <c r="L98" s="31"/>
      <c r="M98" s="31"/>
      <c r="O98" s="31"/>
      <c r="P98" s="31"/>
      <c r="R98" s="33"/>
    </row>
    <row r="99" spans="1:18" s="9" customFormat="1" ht="11.4" x14ac:dyDescent="0.2">
      <c r="C99" s="31"/>
      <c r="D99" s="31"/>
      <c r="F99" s="31"/>
      <c r="G99" s="31"/>
      <c r="I99" s="31"/>
      <c r="J99" s="31"/>
      <c r="L99" s="31"/>
      <c r="M99" s="31"/>
      <c r="O99" s="31"/>
      <c r="P99" s="31"/>
      <c r="R99" s="33"/>
    </row>
    <row r="100" spans="1:18" s="9" customFormat="1" ht="11.4" x14ac:dyDescent="0.2">
      <c r="C100" s="31"/>
      <c r="D100" s="31"/>
      <c r="F100" s="31"/>
      <c r="G100" s="31"/>
      <c r="I100" s="31"/>
      <c r="J100" s="31"/>
      <c r="L100" s="31"/>
      <c r="M100" s="31"/>
      <c r="O100" s="31"/>
      <c r="P100" s="31"/>
      <c r="R100" s="33"/>
    </row>
    <row r="101" spans="1:18" s="9" customFormat="1" ht="11.4" x14ac:dyDescent="0.2">
      <c r="C101" s="31"/>
      <c r="D101" s="31"/>
      <c r="F101" s="31"/>
      <c r="G101" s="31"/>
      <c r="I101" s="31"/>
      <c r="J101" s="31"/>
      <c r="L101" s="31"/>
      <c r="M101" s="31"/>
      <c r="O101" s="31"/>
      <c r="P101" s="31"/>
      <c r="R101" s="33"/>
    </row>
    <row r="102" spans="1:18" s="9" customFormat="1" ht="11.4" x14ac:dyDescent="0.2">
      <c r="C102" s="31"/>
      <c r="D102" s="31"/>
      <c r="F102" s="31"/>
      <c r="G102" s="31"/>
      <c r="I102" s="31"/>
      <c r="J102" s="31"/>
      <c r="L102" s="31"/>
      <c r="M102" s="31"/>
      <c r="O102" s="31"/>
      <c r="P102" s="31"/>
      <c r="R102" s="33"/>
    </row>
    <row r="103" spans="1:18" s="9" customFormat="1" ht="11.4" x14ac:dyDescent="0.2">
      <c r="C103" s="31"/>
      <c r="D103" s="31"/>
      <c r="F103" s="31"/>
      <c r="G103" s="31"/>
      <c r="I103" s="31"/>
      <c r="J103" s="31"/>
      <c r="L103" s="31"/>
      <c r="M103" s="31"/>
      <c r="O103" s="31"/>
      <c r="P103" s="31"/>
      <c r="R103" s="33"/>
    </row>
    <row r="104" spans="1:18" s="9" customFormat="1" ht="11.4" x14ac:dyDescent="0.2">
      <c r="C104" s="31"/>
      <c r="D104" s="31"/>
      <c r="F104" s="31"/>
      <c r="G104" s="31"/>
      <c r="I104" s="31"/>
      <c r="J104" s="31"/>
      <c r="L104" s="31"/>
      <c r="M104" s="31"/>
      <c r="O104" s="31"/>
      <c r="P104" s="31"/>
      <c r="R104" s="33"/>
    </row>
    <row r="105" spans="1:18" s="9" customFormat="1" ht="11.4" x14ac:dyDescent="0.2">
      <c r="C105" s="31"/>
      <c r="D105" s="31"/>
      <c r="F105" s="31"/>
      <c r="G105" s="31"/>
      <c r="I105" s="31"/>
      <c r="J105" s="31"/>
      <c r="L105" s="31"/>
      <c r="M105" s="31"/>
      <c r="O105" s="31"/>
      <c r="P105" s="31"/>
      <c r="R105" s="33"/>
    </row>
    <row r="106" spans="1:18" s="9" customFormat="1" ht="11.4" x14ac:dyDescent="0.2">
      <c r="C106" s="31"/>
      <c r="D106" s="31"/>
      <c r="F106" s="31"/>
      <c r="G106" s="31"/>
      <c r="I106" s="31"/>
      <c r="J106" s="31"/>
      <c r="L106" s="31"/>
      <c r="M106" s="31"/>
      <c r="O106" s="31"/>
      <c r="P106" s="31"/>
      <c r="R106" s="33"/>
    </row>
    <row r="107" spans="1:18" s="9" customFormat="1" ht="11.4" x14ac:dyDescent="0.2">
      <c r="C107" s="31"/>
      <c r="D107" s="31"/>
      <c r="F107" s="31"/>
      <c r="G107" s="31"/>
      <c r="I107" s="31"/>
      <c r="J107" s="31"/>
      <c r="L107" s="31"/>
      <c r="M107" s="31"/>
      <c r="O107" s="31"/>
      <c r="P107" s="31"/>
      <c r="R107" s="33"/>
    </row>
    <row r="108" spans="1:18" s="9" customFormat="1" ht="11.4" x14ac:dyDescent="0.2">
      <c r="C108" s="31"/>
      <c r="D108" s="31"/>
      <c r="F108" s="31"/>
      <c r="G108" s="31"/>
      <c r="I108" s="31"/>
      <c r="J108" s="31"/>
      <c r="L108" s="31"/>
      <c r="M108" s="31"/>
      <c r="O108" s="31"/>
      <c r="P108" s="31"/>
      <c r="R108" s="33"/>
    </row>
    <row r="109" spans="1:18" s="9" customFormat="1" ht="11.4" x14ac:dyDescent="0.2">
      <c r="C109" s="31"/>
      <c r="D109" s="31"/>
      <c r="F109" s="31"/>
      <c r="G109" s="31"/>
      <c r="I109" s="31"/>
      <c r="J109" s="31"/>
      <c r="L109" s="31"/>
      <c r="M109" s="31"/>
      <c r="O109" s="31"/>
      <c r="P109" s="31"/>
      <c r="R109" s="33"/>
    </row>
    <row r="110" spans="1:18" s="9" customFormat="1" ht="11.4" x14ac:dyDescent="0.2">
      <c r="C110" s="31"/>
      <c r="D110" s="31"/>
      <c r="F110" s="31"/>
      <c r="G110" s="31"/>
      <c r="I110" s="31"/>
      <c r="J110" s="31"/>
      <c r="L110" s="31"/>
      <c r="M110" s="31"/>
      <c r="O110" s="31"/>
      <c r="P110" s="31"/>
      <c r="R110" s="33"/>
    </row>
    <row r="111" spans="1:18" s="9" customFormat="1" ht="11.4" x14ac:dyDescent="0.2">
      <c r="C111" s="31"/>
      <c r="D111" s="31"/>
      <c r="F111" s="31"/>
      <c r="G111" s="31"/>
      <c r="I111" s="31"/>
      <c r="J111" s="31"/>
      <c r="L111" s="31"/>
      <c r="M111" s="31"/>
      <c r="O111" s="31"/>
      <c r="P111" s="31"/>
      <c r="R111" s="33"/>
    </row>
    <row r="112" spans="1:18" s="9" customFormat="1" ht="11.4" x14ac:dyDescent="0.2">
      <c r="C112" s="31"/>
      <c r="D112" s="31"/>
      <c r="F112" s="31"/>
      <c r="G112" s="31"/>
      <c r="I112" s="31"/>
      <c r="J112" s="31"/>
      <c r="L112" s="31"/>
      <c r="M112" s="31"/>
      <c r="O112" s="31"/>
      <c r="P112" s="31"/>
      <c r="R112" s="33"/>
    </row>
    <row r="113" spans="3:18" s="9" customFormat="1" ht="11.4" x14ac:dyDescent="0.2">
      <c r="C113" s="31"/>
      <c r="D113" s="31"/>
      <c r="F113" s="31"/>
      <c r="G113" s="31"/>
      <c r="I113" s="31"/>
      <c r="J113" s="31"/>
      <c r="L113" s="31"/>
      <c r="M113" s="31"/>
      <c r="O113" s="31"/>
      <c r="P113" s="31"/>
      <c r="R113" s="33"/>
    </row>
    <row r="114" spans="3:18" s="9" customFormat="1" ht="11.4" x14ac:dyDescent="0.2">
      <c r="C114" s="31"/>
      <c r="D114" s="31"/>
      <c r="F114" s="31"/>
      <c r="G114" s="31"/>
      <c r="I114" s="31"/>
      <c r="J114" s="31"/>
      <c r="L114" s="31"/>
      <c r="M114" s="31"/>
      <c r="O114" s="31"/>
      <c r="P114" s="31"/>
      <c r="R114" s="33"/>
    </row>
    <row r="115" spans="3:18" s="9" customFormat="1" ht="11.4" x14ac:dyDescent="0.2">
      <c r="C115" s="31"/>
      <c r="D115" s="31"/>
      <c r="F115" s="31"/>
      <c r="G115" s="31"/>
      <c r="I115" s="31"/>
      <c r="J115" s="31"/>
      <c r="L115" s="31"/>
      <c r="M115" s="31"/>
      <c r="O115" s="31"/>
      <c r="P115" s="31"/>
      <c r="R115" s="33"/>
    </row>
    <row r="116" spans="3:18" s="9" customFormat="1" ht="11.4" x14ac:dyDescent="0.2">
      <c r="C116" s="31"/>
      <c r="D116" s="31"/>
      <c r="F116" s="31"/>
      <c r="G116" s="31"/>
      <c r="I116" s="31"/>
      <c r="J116" s="31"/>
      <c r="L116" s="31"/>
      <c r="M116" s="31"/>
      <c r="O116" s="31"/>
      <c r="P116" s="31"/>
      <c r="R116" s="33"/>
    </row>
    <row r="117" spans="3:18" s="9" customFormat="1" ht="11.4" x14ac:dyDescent="0.2">
      <c r="C117" s="31"/>
      <c r="D117" s="31"/>
      <c r="F117" s="31"/>
      <c r="G117" s="31"/>
      <c r="I117" s="31"/>
      <c r="J117" s="31"/>
      <c r="L117" s="31"/>
      <c r="M117" s="31"/>
      <c r="O117" s="31"/>
      <c r="P117" s="31"/>
      <c r="R117" s="33"/>
    </row>
    <row r="118" spans="3:18" s="9" customFormat="1" ht="11.4" x14ac:dyDescent="0.2">
      <c r="C118" s="31"/>
      <c r="D118" s="31"/>
      <c r="F118" s="31"/>
      <c r="G118" s="31"/>
      <c r="I118" s="31"/>
      <c r="J118" s="31"/>
      <c r="L118" s="31"/>
      <c r="M118" s="31"/>
      <c r="O118" s="31"/>
      <c r="P118" s="31"/>
      <c r="R118" s="33"/>
    </row>
    <row r="119" spans="3:18" s="9" customFormat="1" ht="11.4" x14ac:dyDescent="0.2">
      <c r="C119" s="31"/>
      <c r="D119" s="31"/>
      <c r="F119" s="31"/>
      <c r="G119" s="31"/>
      <c r="I119" s="31"/>
      <c r="J119" s="31"/>
      <c r="L119" s="31"/>
      <c r="M119" s="31"/>
      <c r="O119" s="31"/>
      <c r="P119" s="31"/>
      <c r="R119" s="33"/>
    </row>
    <row r="120" spans="3:18" s="9" customFormat="1" ht="11.4" x14ac:dyDescent="0.2">
      <c r="C120" s="31"/>
      <c r="D120" s="31"/>
      <c r="F120" s="31"/>
      <c r="G120" s="31"/>
      <c r="I120" s="31"/>
      <c r="J120" s="31"/>
      <c r="L120" s="31"/>
      <c r="M120" s="31"/>
      <c r="O120" s="31"/>
      <c r="P120" s="31"/>
      <c r="R120" s="33"/>
    </row>
    <row r="121" spans="3:18" s="9" customFormat="1" ht="11.4" x14ac:dyDescent="0.2">
      <c r="C121" s="31"/>
      <c r="D121" s="31"/>
      <c r="F121" s="31"/>
      <c r="G121" s="31"/>
      <c r="I121" s="31"/>
      <c r="J121" s="31"/>
      <c r="L121" s="31"/>
      <c r="M121" s="31"/>
      <c r="O121" s="31"/>
      <c r="P121" s="31"/>
      <c r="R121" s="33"/>
    </row>
    <row r="122" spans="3:18" s="9" customFormat="1" ht="11.4" x14ac:dyDescent="0.2">
      <c r="C122" s="31"/>
      <c r="D122" s="31"/>
      <c r="F122" s="31"/>
      <c r="G122" s="31"/>
      <c r="I122" s="31"/>
      <c r="J122" s="31"/>
      <c r="L122" s="31"/>
      <c r="M122" s="31"/>
      <c r="O122" s="31"/>
      <c r="P122" s="31"/>
      <c r="R122" s="33"/>
    </row>
    <row r="123" spans="3:18" s="9" customFormat="1" ht="11.4" x14ac:dyDescent="0.2">
      <c r="C123" s="31"/>
      <c r="D123" s="31"/>
      <c r="F123" s="31"/>
      <c r="G123" s="31"/>
      <c r="I123" s="31"/>
      <c r="J123" s="31"/>
      <c r="L123" s="31"/>
      <c r="M123" s="31"/>
      <c r="O123" s="31"/>
      <c r="P123" s="31"/>
      <c r="R123" s="33"/>
    </row>
    <row r="124" spans="3:18" s="9" customFormat="1" ht="11.4" x14ac:dyDescent="0.2">
      <c r="C124" s="31"/>
      <c r="D124" s="31"/>
      <c r="F124" s="31"/>
      <c r="G124" s="31"/>
      <c r="I124" s="31"/>
      <c r="J124" s="31"/>
      <c r="L124" s="31"/>
      <c r="M124" s="31"/>
      <c r="O124" s="31"/>
      <c r="P124" s="31"/>
      <c r="R124" s="33"/>
    </row>
    <row r="125" spans="3:18" s="9" customFormat="1" ht="11.4" x14ac:dyDescent="0.2">
      <c r="C125" s="31"/>
      <c r="D125" s="31"/>
      <c r="F125" s="31"/>
      <c r="G125" s="31"/>
      <c r="I125" s="31"/>
      <c r="J125" s="31"/>
      <c r="L125" s="31"/>
      <c r="M125" s="31"/>
      <c r="O125" s="31"/>
      <c r="P125" s="31"/>
      <c r="R125" s="33"/>
    </row>
    <row r="126" spans="3:18" s="9" customFormat="1" ht="11.4" x14ac:dyDescent="0.2">
      <c r="C126" s="31"/>
      <c r="D126" s="31"/>
      <c r="F126" s="31"/>
      <c r="G126" s="31"/>
      <c r="I126" s="31"/>
      <c r="J126" s="31"/>
      <c r="L126" s="31"/>
      <c r="M126" s="31"/>
      <c r="O126" s="31"/>
      <c r="P126" s="31"/>
      <c r="R126" s="33"/>
    </row>
    <row r="127" spans="3:18" s="9" customFormat="1" ht="11.4" x14ac:dyDescent="0.2">
      <c r="C127" s="31"/>
      <c r="D127" s="31"/>
      <c r="F127" s="31"/>
      <c r="G127" s="31"/>
      <c r="I127" s="31"/>
      <c r="J127" s="31"/>
      <c r="L127" s="31"/>
      <c r="M127" s="31"/>
      <c r="O127" s="31"/>
      <c r="P127" s="31"/>
      <c r="R127" s="33"/>
    </row>
    <row r="128" spans="3:18" s="9" customFormat="1" ht="11.4" x14ac:dyDescent="0.2">
      <c r="C128" s="31"/>
      <c r="D128" s="31"/>
      <c r="F128" s="31"/>
      <c r="G128" s="31"/>
      <c r="I128" s="31"/>
      <c r="J128" s="31"/>
      <c r="L128" s="31"/>
      <c r="M128" s="31"/>
      <c r="O128" s="31"/>
      <c r="P128" s="31"/>
      <c r="R128" s="33"/>
    </row>
    <row r="129" spans="3:18" s="9" customFormat="1" ht="11.4" x14ac:dyDescent="0.2">
      <c r="C129" s="31"/>
      <c r="D129" s="31"/>
      <c r="F129" s="31"/>
      <c r="G129" s="31"/>
      <c r="I129" s="31"/>
      <c r="J129" s="31"/>
      <c r="L129" s="31"/>
      <c r="M129" s="31"/>
      <c r="O129" s="31"/>
      <c r="P129" s="31"/>
      <c r="R129" s="33"/>
    </row>
    <row r="130" spans="3:18" s="9" customFormat="1" ht="11.4" x14ac:dyDescent="0.2">
      <c r="C130" s="31"/>
      <c r="D130" s="31"/>
      <c r="F130" s="31"/>
      <c r="G130" s="31"/>
      <c r="I130" s="31"/>
      <c r="J130" s="31"/>
      <c r="L130" s="31"/>
      <c r="M130" s="31"/>
      <c r="O130" s="31"/>
      <c r="P130" s="31"/>
      <c r="R130" s="33"/>
    </row>
    <row r="131" spans="3:18" s="9" customFormat="1" ht="11.4" x14ac:dyDescent="0.2">
      <c r="C131" s="31"/>
      <c r="D131" s="31"/>
      <c r="F131" s="31"/>
      <c r="G131" s="31"/>
      <c r="I131" s="31"/>
      <c r="J131" s="31"/>
      <c r="L131" s="31"/>
      <c r="M131" s="31"/>
      <c r="O131" s="31"/>
      <c r="P131" s="31"/>
      <c r="R131" s="33"/>
    </row>
    <row r="132" spans="3:18" s="9" customFormat="1" ht="11.4" x14ac:dyDescent="0.2">
      <c r="C132" s="31"/>
      <c r="D132" s="31"/>
      <c r="F132" s="31"/>
      <c r="G132" s="31"/>
      <c r="I132" s="31"/>
      <c r="J132" s="31"/>
      <c r="L132" s="31"/>
      <c r="M132" s="31"/>
      <c r="O132" s="31"/>
      <c r="P132" s="31"/>
      <c r="R132" s="33"/>
    </row>
    <row r="133" spans="3:18" s="9" customFormat="1" ht="11.4" x14ac:dyDescent="0.2">
      <c r="C133" s="31"/>
      <c r="D133" s="31"/>
      <c r="F133" s="31"/>
      <c r="G133" s="31"/>
      <c r="I133" s="31"/>
      <c r="J133" s="31"/>
      <c r="L133" s="31"/>
      <c r="M133" s="31"/>
      <c r="O133" s="31"/>
      <c r="P133" s="31"/>
      <c r="R133" s="33"/>
    </row>
    <row r="134" spans="3:18" s="9" customFormat="1" ht="11.4" x14ac:dyDescent="0.2">
      <c r="C134" s="31"/>
      <c r="D134" s="31"/>
      <c r="F134" s="31"/>
      <c r="G134" s="31"/>
      <c r="I134" s="31"/>
      <c r="J134" s="31"/>
      <c r="L134" s="31"/>
      <c r="M134" s="31"/>
      <c r="O134" s="31"/>
      <c r="P134" s="31"/>
      <c r="R134" s="33"/>
    </row>
    <row r="135" spans="3:18" s="9" customFormat="1" ht="11.4" x14ac:dyDescent="0.2">
      <c r="C135" s="31"/>
      <c r="D135" s="31"/>
      <c r="F135" s="31"/>
      <c r="G135" s="31"/>
      <c r="I135" s="31"/>
      <c r="J135" s="31"/>
      <c r="L135" s="31"/>
      <c r="M135" s="31"/>
      <c r="O135" s="31"/>
      <c r="P135" s="31"/>
      <c r="R135" s="33"/>
    </row>
    <row r="136" spans="3:18" s="9" customFormat="1" ht="11.4" x14ac:dyDescent="0.2">
      <c r="C136" s="31"/>
      <c r="D136" s="31"/>
      <c r="F136" s="31"/>
      <c r="G136" s="31"/>
      <c r="I136" s="31"/>
      <c r="J136" s="31"/>
      <c r="L136" s="31"/>
      <c r="M136" s="31"/>
      <c r="O136" s="31"/>
      <c r="P136" s="31"/>
      <c r="R136" s="33"/>
    </row>
    <row r="137" spans="3:18" s="9" customFormat="1" ht="11.4" x14ac:dyDescent="0.2">
      <c r="C137" s="31"/>
      <c r="D137" s="31"/>
      <c r="F137" s="31"/>
      <c r="G137" s="31"/>
      <c r="I137" s="31"/>
      <c r="J137" s="31"/>
      <c r="L137" s="31"/>
      <c r="M137" s="31"/>
      <c r="O137" s="31"/>
      <c r="P137" s="31"/>
      <c r="R137" s="33"/>
    </row>
    <row r="138" spans="3:18" s="9" customFormat="1" ht="11.4" x14ac:dyDescent="0.2">
      <c r="C138" s="31"/>
      <c r="D138" s="31"/>
      <c r="F138" s="31"/>
      <c r="G138" s="31"/>
      <c r="I138" s="31"/>
      <c r="J138" s="31"/>
      <c r="L138" s="31"/>
      <c r="M138" s="31"/>
      <c r="O138" s="31"/>
      <c r="P138" s="31"/>
      <c r="R138" s="33"/>
    </row>
    <row r="139" spans="3:18" s="9" customFormat="1" ht="11.4" x14ac:dyDescent="0.2">
      <c r="C139" s="31"/>
      <c r="D139" s="31"/>
      <c r="F139" s="31"/>
      <c r="G139" s="31"/>
      <c r="I139" s="31"/>
      <c r="J139" s="31"/>
      <c r="L139" s="31"/>
      <c r="M139" s="31"/>
      <c r="O139" s="31"/>
      <c r="P139" s="31"/>
      <c r="R139" s="33"/>
    </row>
    <row r="140" spans="3:18" s="9" customFormat="1" ht="11.4" x14ac:dyDescent="0.2">
      <c r="C140" s="31"/>
      <c r="D140" s="31"/>
      <c r="F140" s="31"/>
      <c r="G140" s="31"/>
      <c r="I140" s="31"/>
      <c r="J140" s="31"/>
      <c r="L140" s="31"/>
      <c r="M140" s="31"/>
      <c r="O140" s="31"/>
      <c r="P140" s="31"/>
      <c r="R140" s="33"/>
    </row>
    <row r="141" spans="3:18" s="9" customFormat="1" ht="11.4" x14ac:dyDescent="0.2">
      <c r="C141" s="31"/>
      <c r="D141" s="31"/>
      <c r="F141" s="31"/>
      <c r="G141" s="31"/>
      <c r="I141" s="31"/>
      <c r="J141" s="31"/>
      <c r="L141" s="31"/>
      <c r="M141" s="31"/>
      <c r="O141" s="31"/>
      <c r="P141" s="31"/>
      <c r="R141" s="33"/>
    </row>
    <row r="142" spans="3:18" s="9" customFormat="1" ht="11.4" x14ac:dyDescent="0.2">
      <c r="C142" s="31"/>
      <c r="D142" s="31"/>
      <c r="F142" s="31"/>
      <c r="G142" s="31"/>
      <c r="I142" s="31"/>
      <c r="J142" s="31"/>
      <c r="L142" s="31"/>
      <c r="M142" s="31"/>
      <c r="O142" s="31"/>
      <c r="P142" s="31"/>
      <c r="R142" s="33"/>
    </row>
    <row r="143" spans="3:18" s="9" customFormat="1" ht="11.4" x14ac:dyDescent="0.2">
      <c r="C143" s="31"/>
      <c r="D143" s="31"/>
      <c r="F143" s="31"/>
      <c r="G143" s="31"/>
      <c r="I143" s="31"/>
      <c r="J143" s="31"/>
      <c r="L143" s="31"/>
      <c r="M143" s="31"/>
      <c r="O143" s="31"/>
      <c r="P143" s="31"/>
      <c r="R143" s="33"/>
    </row>
    <row r="144" spans="3:18" s="9" customFormat="1" ht="11.4" x14ac:dyDescent="0.2">
      <c r="C144" s="31"/>
      <c r="D144" s="31"/>
      <c r="F144" s="31"/>
      <c r="G144" s="31"/>
      <c r="I144" s="31"/>
      <c r="J144" s="31"/>
      <c r="L144" s="31"/>
      <c r="M144" s="31"/>
      <c r="O144" s="31"/>
      <c r="P144" s="31"/>
      <c r="R144" s="33"/>
    </row>
    <row r="145" spans="3:18" s="9" customFormat="1" ht="11.4" x14ac:dyDescent="0.2">
      <c r="C145" s="31"/>
      <c r="D145" s="31"/>
      <c r="F145" s="31"/>
      <c r="G145" s="31"/>
      <c r="I145" s="31"/>
      <c r="J145" s="31"/>
      <c r="L145" s="31"/>
      <c r="M145" s="31"/>
      <c r="O145" s="31"/>
      <c r="P145" s="31"/>
      <c r="R145" s="33"/>
    </row>
    <row r="146" spans="3:18" s="9" customFormat="1" ht="11.4" x14ac:dyDescent="0.2">
      <c r="C146" s="31"/>
      <c r="D146" s="31"/>
      <c r="F146" s="31"/>
      <c r="G146" s="31"/>
      <c r="I146" s="31"/>
      <c r="J146" s="31"/>
      <c r="L146" s="31"/>
      <c r="M146" s="31"/>
      <c r="O146" s="31"/>
      <c r="P146" s="31"/>
      <c r="R146" s="33"/>
    </row>
    <row r="147" spans="3:18" s="9" customFormat="1" ht="11.4" x14ac:dyDescent="0.2">
      <c r="C147" s="31"/>
      <c r="D147" s="31"/>
      <c r="F147" s="31"/>
      <c r="G147" s="31"/>
      <c r="I147" s="31"/>
      <c r="J147" s="31"/>
      <c r="L147" s="31"/>
      <c r="M147" s="31"/>
      <c r="O147" s="31"/>
      <c r="P147" s="31"/>
      <c r="R147" s="33"/>
    </row>
    <row r="148" spans="3:18" s="9" customFormat="1" ht="11.4" x14ac:dyDescent="0.2">
      <c r="C148" s="31"/>
      <c r="D148" s="31"/>
      <c r="F148" s="31"/>
      <c r="G148" s="31"/>
      <c r="I148" s="31"/>
      <c r="J148" s="31"/>
      <c r="L148" s="31"/>
      <c r="M148" s="31"/>
      <c r="O148" s="31"/>
      <c r="P148" s="31"/>
      <c r="R148" s="33"/>
    </row>
    <row r="149" spans="3:18" s="9" customFormat="1" ht="11.4" x14ac:dyDescent="0.2">
      <c r="C149" s="31"/>
      <c r="D149" s="31"/>
      <c r="F149" s="31"/>
      <c r="G149" s="31"/>
      <c r="I149" s="31"/>
      <c r="J149" s="31"/>
      <c r="L149" s="31"/>
      <c r="M149" s="31"/>
      <c r="O149" s="31"/>
      <c r="P149" s="31"/>
      <c r="R149" s="33"/>
    </row>
    <row r="150" spans="3:18" s="9" customFormat="1" ht="11.4" x14ac:dyDescent="0.2">
      <c r="C150" s="31"/>
      <c r="D150" s="31"/>
      <c r="F150" s="31"/>
      <c r="G150" s="31"/>
      <c r="I150" s="31"/>
      <c r="J150" s="31"/>
      <c r="L150" s="31"/>
      <c r="M150" s="31"/>
      <c r="O150" s="31"/>
      <c r="P150" s="31"/>
      <c r="R150" s="33"/>
    </row>
    <row r="151" spans="3:18" s="9" customFormat="1" ht="11.4" x14ac:dyDescent="0.2">
      <c r="C151" s="31"/>
      <c r="D151" s="31"/>
      <c r="F151" s="31"/>
      <c r="G151" s="31"/>
      <c r="I151" s="31"/>
      <c r="J151" s="31"/>
      <c r="L151" s="31"/>
      <c r="M151" s="31"/>
      <c r="O151" s="31"/>
      <c r="P151" s="31"/>
      <c r="R151" s="33"/>
    </row>
    <row r="152" spans="3:18" s="9" customFormat="1" ht="11.4" x14ac:dyDescent="0.2">
      <c r="C152" s="31"/>
      <c r="D152" s="31"/>
      <c r="F152" s="31"/>
      <c r="G152" s="31"/>
      <c r="I152" s="31"/>
      <c r="J152" s="31"/>
      <c r="L152" s="31"/>
      <c r="M152" s="31"/>
      <c r="O152" s="31"/>
      <c r="P152" s="31"/>
      <c r="R152" s="33"/>
    </row>
    <row r="153" spans="3:18" s="9" customFormat="1" ht="11.4" x14ac:dyDescent="0.2">
      <c r="C153" s="31"/>
      <c r="D153" s="31"/>
      <c r="F153" s="31"/>
      <c r="G153" s="31"/>
      <c r="I153" s="31"/>
      <c r="J153" s="31"/>
      <c r="L153" s="31"/>
      <c r="M153" s="31"/>
      <c r="O153" s="31"/>
      <c r="P153" s="31"/>
      <c r="R153" s="33"/>
    </row>
    <row r="154" spans="3:18" s="9" customFormat="1" ht="11.4" x14ac:dyDescent="0.2">
      <c r="C154" s="31"/>
      <c r="D154" s="31"/>
      <c r="F154" s="31"/>
      <c r="G154" s="31"/>
      <c r="I154" s="31"/>
      <c r="J154" s="31"/>
      <c r="L154" s="31"/>
      <c r="M154" s="31"/>
      <c r="O154" s="31"/>
      <c r="P154" s="31"/>
      <c r="R154" s="33"/>
    </row>
    <row r="155" spans="3:18" s="9" customFormat="1" ht="11.4" x14ac:dyDescent="0.2">
      <c r="C155" s="31"/>
      <c r="D155" s="31"/>
      <c r="F155" s="31"/>
      <c r="G155" s="31"/>
      <c r="I155" s="31"/>
      <c r="J155" s="31"/>
      <c r="L155" s="31"/>
      <c r="M155" s="31"/>
      <c r="O155" s="31"/>
      <c r="P155" s="31"/>
      <c r="R155" s="33"/>
    </row>
    <row r="156" spans="3:18" s="9" customFormat="1" ht="11.4" x14ac:dyDescent="0.2">
      <c r="C156" s="31"/>
      <c r="D156" s="31"/>
      <c r="F156" s="31"/>
      <c r="G156" s="31"/>
      <c r="I156" s="31"/>
      <c r="J156" s="31"/>
      <c r="L156" s="31"/>
      <c r="M156" s="31"/>
      <c r="O156" s="31"/>
      <c r="P156" s="31"/>
      <c r="R156" s="33"/>
    </row>
    <row r="157" spans="3:18" s="9" customFormat="1" ht="11.4" x14ac:dyDescent="0.2">
      <c r="C157" s="31"/>
      <c r="D157" s="31"/>
      <c r="F157" s="31"/>
      <c r="G157" s="31"/>
      <c r="I157" s="31"/>
      <c r="J157" s="31"/>
      <c r="L157" s="31"/>
      <c r="M157" s="31"/>
      <c r="O157" s="31"/>
      <c r="P157" s="31"/>
      <c r="R157" s="33"/>
    </row>
    <row r="158" spans="3:18" s="9" customFormat="1" ht="11.4" x14ac:dyDescent="0.2">
      <c r="C158" s="31"/>
      <c r="D158" s="31"/>
      <c r="F158" s="31"/>
      <c r="G158" s="31"/>
      <c r="I158" s="31"/>
      <c r="J158" s="31"/>
      <c r="L158" s="31"/>
      <c r="M158" s="31"/>
      <c r="O158" s="31"/>
      <c r="P158" s="31"/>
      <c r="R158" s="33"/>
    </row>
    <row r="159" spans="3:18" s="9" customFormat="1" ht="11.4" x14ac:dyDescent="0.2">
      <c r="C159" s="31"/>
      <c r="D159" s="31"/>
      <c r="F159" s="31"/>
      <c r="G159" s="31"/>
      <c r="I159" s="31"/>
      <c r="J159" s="31"/>
      <c r="L159" s="31"/>
      <c r="M159" s="31"/>
      <c r="O159" s="31"/>
      <c r="P159" s="31"/>
      <c r="R159" s="33"/>
    </row>
    <row r="160" spans="3:18" s="9" customFormat="1" ht="11.4" x14ac:dyDescent="0.2">
      <c r="C160" s="31"/>
      <c r="D160" s="31"/>
      <c r="F160" s="31"/>
      <c r="G160" s="31"/>
      <c r="I160" s="31"/>
      <c r="J160" s="31"/>
      <c r="L160" s="31"/>
      <c r="M160" s="31"/>
      <c r="O160" s="31"/>
      <c r="P160" s="31"/>
      <c r="R160" s="33"/>
    </row>
    <row r="161" spans="3:18" s="9" customFormat="1" ht="11.4" x14ac:dyDescent="0.2">
      <c r="C161" s="31"/>
      <c r="D161" s="31"/>
      <c r="F161" s="31"/>
      <c r="G161" s="31"/>
      <c r="I161" s="31"/>
      <c r="J161" s="31"/>
      <c r="L161" s="31"/>
      <c r="M161" s="31"/>
      <c r="O161" s="31"/>
      <c r="P161" s="31"/>
      <c r="R161" s="33"/>
    </row>
    <row r="162" spans="3:18" s="9" customFormat="1" ht="11.4" x14ac:dyDescent="0.2">
      <c r="C162" s="31"/>
      <c r="D162" s="31"/>
      <c r="F162" s="31"/>
      <c r="G162" s="31"/>
      <c r="I162" s="31"/>
      <c r="J162" s="31"/>
      <c r="L162" s="31"/>
      <c r="M162" s="31"/>
      <c r="O162" s="31"/>
      <c r="P162" s="31"/>
      <c r="R162" s="33"/>
    </row>
    <row r="163" spans="3:18" s="9" customFormat="1" ht="11.4" x14ac:dyDescent="0.2">
      <c r="C163" s="31"/>
      <c r="D163" s="31"/>
      <c r="F163" s="31"/>
      <c r="G163" s="31"/>
      <c r="I163" s="31"/>
      <c r="J163" s="31"/>
      <c r="L163" s="31"/>
      <c r="M163" s="31"/>
      <c r="O163" s="31"/>
      <c r="P163" s="31"/>
      <c r="R163" s="33"/>
    </row>
    <row r="164" spans="3:18" s="9" customFormat="1" ht="11.4" x14ac:dyDescent="0.2">
      <c r="C164" s="31"/>
      <c r="D164" s="31"/>
      <c r="F164" s="31"/>
      <c r="G164" s="31"/>
      <c r="I164" s="31"/>
      <c r="J164" s="31"/>
      <c r="L164" s="31"/>
      <c r="M164" s="31"/>
      <c r="O164" s="31"/>
      <c r="P164" s="31"/>
      <c r="R164" s="33"/>
    </row>
    <row r="165" spans="3:18" s="9" customFormat="1" ht="11.4" x14ac:dyDescent="0.2">
      <c r="C165" s="31"/>
      <c r="D165" s="31"/>
      <c r="F165" s="31"/>
      <c r="G165" s="31"/>
      <c r="I165" s="31"/>
      <c r="J165" s="31"/>
      <c r="L165" s="31"/>
      <c r="M165" s="31"/>
      <c r="O165" s="31"/>
      <c r="P165" s="31"/>
      <c r="R165" s="33"/>
    </row>
    <row r="166" spans="3:18" s="9" customFormat="1" ht="11.4" x14ac:dyDescent="0.2">
      <c r="C166" s="31"/>
      <c r="D166" s="31"/>
      <c r="F166" s="31"/>
      <c r="G166" s="31"/>
      <c r="I166" s="31"/>
      <c r="J166" s="31"/>
      <c r="L166" s="31"/>
      <c r="M166" s="31"/>
      <c r="O166" s="31"/>
      <c r="P166" s="31"/>
      <c r="R166" s="33"/>
    </row>
    <row r="167" spans="3:18" s="9" customFormat="1" ht="11.4" x14ac:dyDescent="0.2">
      <c r="C167" s="31"/>
      <c r="D167" s="31"/>
      <c r="F167" s="31"/>
      <c r="G167" s="31"/>
      <c r="I167" s="31"/>
      <c r="J167" s="31"/>
      <c r="L167" s="31"/>
      <c r="M167" s="31"/>
      <c r="O167" s="31"/>
      <c r="P167" s="31"/>
      <c r="R167" s="33"/>
    </row>
    <row r="168" spans="3:18" s="9" customFormat="1" ht="11.4" x14ac:dyDescent="0.2">
      <c r="C168" s="31"/>
      <c r="D168" s="31"/>
      <c r="F168" s="31"/>
      <c r="G168" s="31"/>
      <c r="I168" s="31"/>
      <c r="J168" s="31"/>
      <c r="L168" s="31"/>
      <c r="M168" s="31"/>
      <c r="O168" s="31"/>
      <c r="P168" s="31"/>
      <c r="R168" s="33"/>
    </row>
    <row r="169" spans="3:18" s="9" customFormat="1" ht="11.4" x14ac:dyDescent="0.2">
      <c r="C169" s="31"/>
      <c r="D169" s="31"/>
      <c r="F169" s="31"/>
      <c r="G169" s="31"/>
      <c r="I169" s="31"/>
      <c r="J169" s="31"/>
      <c r="L169" s="31"/>
      <c r="M169" s="31"/>
      <c r="O169" s="31"/>
      <c r="P169" s="31"/>
      <c r="R169" s="33"/>
    </row>
    <row r="170" spans="3:18" s="9" customFormat="1" ht="11.4" x14ac:dyDescent="0.2">
      <c r="C170" s="31"/>
      <c r="D170" s="31"/>
      <c r="F170" s="31"/>
      <c r="G170" s="31"/>
      <c r="I170" s="31"/>
      <c r="J170" s="31"/>
      <c r="L170" s="31"/>
      <c r="M170" s="31"/>
      <c r="O170" s="31"/>
      <c r="P170" s="31"/>
      <c r="R170" s="33"/>
    </row>
    <row r="171" spans="3:18" s="9" customFormat="1" ht="11.4" x14ac:dyDescent="0.2">
      <c r="C171" s="31"/>
      <c r="D171" s="31"/>
      <c r="F171" s="31"/>
      <c r="G171" s="31"/>
      <c r="I171" s="31"/>
      <c r="J171" s="31"/>
      <c r="L171" s="31"/>
      <c r="M171" s="31"/>
      <c r="O171" s="31"/>
      <c r="P171" s="31"/>
      <c r="R171" s="33"/>
    </row>
    <row r="172" spans="3:18" s="9" customFormat="1" ht="11.4" x14ac:dyDescent="0.2">
      <c r="C172" s="31"/>
      <c r="D172" s="31"/>
      <c r="F172" s="31"/>
      <c r="G172" s="31"/>
      <c r="I172" s="31"/>
      <c r="J172" s="31"/>
      <c r="L172" s="31"/>
      <c r="M172" s="31"/>
      <c r="O172" s="31"/>
      <c r="P172" s="31"/>
      <c r="R172" s="33"/>
    </row>
    <row r="173" spans="3:18" s="9" customFormat="1" ht="11.4" x14ac:dyDescent="0.2">
      <c r="C173" s="31"/>
      <c r="D173" s="31"/>
      <c r="F173" s="31"/>
      <c r="G173" s="31"/>
      <c r="I173" s="31"/>
      <c r="J173" s="31"/>
      <c r="L173" s="31"/>
      <c r="M173" s="31"/>
      <c r="O173" s="31"/>
      <c r="P173" s="31"/>
      <c r="R173" s="33"/>
    </row>
    <row r="174" spans="3:18" s="9" customFormat="1" ht="11.4" x14ac:dyDescent="0.2">
      <c r="C174" s="31"/>
      <c r="D174" s="31"/>
      <c r="F174" s="31"/>
      <c r="G174" s="31"/>
      <c r="I174" s="31"/>
      <c r="J174" s="31"/>
      <c r="L174" s="31"/>
      <c r="M174" s="31"/>
      <c r="O174" s="31"/>
      <c r="P174" s="31"/>
      <c r="R174" s="33"/>
    </row>
    <row r="175" spans="3:18" s="9" customFormat="1" ht="11.4" x14ac:dyDescent="0.2">
      <c r="C175" s="31"/>
      <c r="D175" s="31"/>
      <c r="F175" s="31"/>
      <c r="G175" s="31"/>
      <c r="I175" s="31"/>
      <c r="J175" s="31"/>
      <c r="L175" s="31"/>
      <c r="M175" s="31"/>
      <c r="O175" s="31"/>
      <c r="P175" s="31"/>
      <c r="R175" s="33"/>
    </row>
    <row r="176" spans="3:18" s="9" customFormat="1" ht="11.4" x14ac:dyDescent="0.2">
      <c r="C176" s="31"/>
      <c r="D176" s="31"/>
      <c r="F176" s="31"/>
      <c r="G176" s="31"/>
      <c r="I176" s="31"/>
      <c r="J176" s="31"/>
      <c r="L176" s="31"/>
      <c r="M176" s="31"/>
      <c r="O176" s="31"/>
      <c r="P176" s="31"/>
      <c r="R176" s="33"/>
    </row>
    <row r="177" spans="3:18" s="9" customFormat="1" ht="11.4" x14ac:dyDescent="0.2">
      <c r="C177" s="31"/>
      <c r="D177" s="31"/>
      <c r="F177" s="31"/>
      <c r="G177" s="31"/>
      <c r="I177" s="31"/>
      <c r="J177" s="31"/>
      <c r="L177" s="31"/>
      <c r="M177" s="31"/>
      <c r="O177" s="31"/>
      <c r="P177" s="31"/>
      <c r="R177" s="33"/>
    </row>
    <row r="178" spans="3:18" s="9" customFormat="1" ht="11.4" x14ac:dyDescent="0.2">
      <c r="C178" s="31"/>
      <c r="D178" s="31"/>
      <c r="F178" s="31"/>
      <c r="G178" s="31"/>
      <c r="I178" s="31"/>
      <c r="J178" s="31"/>
      <c r="L178" s="31"/>
      <c r="M178" s="31"/>
      <c r="O178" s="31"/>
      <c r="P178" s="31"/>
      <c r="R178" s="33"/>
    </row>
    <row r="179" spans="3:18" s="9" customFormat="1" ht="11.4" x14ac:dyDescent="0.2">
      <c r="C179" s="31"/>
      <c r="D179" s="31"/>
      <c r="F179" s="31"/>
      <c r="G179" s="31"/>
      <c r="I179" s="31"/>
      <c r="J179" s="31"/>
      <c r="L179" s="31"/>
      <c r="M179" s="31"/>
      <c r="O179" s="31"/>
      <c r="P179" s="31"/>
      <c r="R179" s="33"/>
    </row>
    <row r="180" spans="3:18" s="9" customFormat="1" ht="11.4" x14ac:dyDescent="0.2">
      <c r="C180" s="31"/>
      <c r="D180" s="31"/>
      <c r="F180" s="31"/>
      <c r="G180" s="31"/>
      <c r="I180" s="31"/>
      <c r="J180" s="31"/>
      <c r="L180" s="31"/>
      <c r="M180" s="31"/>
      <c r="O180" s="31"/>
      <c r="P180" s="31"/>
      <c r="R180" s="33"/>
    </row>
    <row r="181" spans="3:18" s="9" customFormat="1" ht="11.4" x14ac:dyDescent="0.2">
      <c r="C181" s="31"/>
      <c r="D181" s="31"/>
      <c r="F181" s="31"/>
      <c r="G181" s="31"/>
      <c r="I181" s="31"/>
      <c r="J181" s="31"/>
      <c r="L181" s="31"/>
      <c r="M181" s="31"/>
      <c r="O181" s="31"/>
      <c r="P181" s="31"/>
      <c r="R181" s="33"/>
    </row>
    <row r="182" spans="3:18" s="9" customFormat="1" ht="11.4" x14ac:dyDescent="0.2">
      <c r="C182" s="31"/>
      <c r="D182" s="31"/>
      <c r="F182" s="31"/>
      <c r="G182" s="31"/>
      <c r="I182" s="31"/>
      <c r="J182" s="31"/>
      <c r="L182" s="31"/>
      <c r="M182" s="31"/>
      <c r="O182" s="31"/>
      <c r="P182" s="31"/>
      <c r="R182" s="33"/>
    </row>
    <row r="183" spans="3:18" s="9" customFormat="1" ht="11.4" x14ac:dyDescent="0.2">
      <c r="C183" s="31"/>
      <c r="D183" s="31"/>
      <c r="F183" s="31"/>
      <c r="G183" s="31"/>
      <c r="I183" s="31"/>
      <c r="J183" s="31"/>
      <c r="L183" s="31"/>
      <c r="M183" s="31"/>
      <c r="O183" s="31"/>
      <c r="P183" s="31"/>
      <c r="R183" s="33"/>
    </row>
    <row r="184" spans="3:18" s="9" customFormat="1" ht="11.4" x14ac:dyDescent="0.2">
      <c r="C184" s="31"/>
      <c r="D184" s="31"/>
      <c r="F184" s="31"/>
      <c r="G184" s="31"/>
      <c r="I184" s="31"/>
      <c r="J184" s="31"/>
      <c r="L184" s="31"/>
      <c r="M184" s="31"/>
      <c r="O184" s="31"/>
      <c r="P184" s="31"/>
      <c r="R184" s="33"/>
    </row>
    <row r="185" spans="3:18" s="9" customFormat="1" ht="11.4" x14ac:dyDescent="0.2">
      <c r="C185" s="31"/>
      <c r="D185" s="31"/>
      <c r="F185" s="31"/>
      <c r="G185" s="31"/>
      <c r="I185" s="31"/>
      <c r="J185" s="31"/>
      <c r="L185" s="31"/>
      <c r="M185" s="31"/>
      <c r="O185" s="31"/>
      <c r="P185" s="31"/>
      <c r="R185" s="33"/>
    </row>
    <row r="186" spans="3:18" s="9" customFormat="1" ht="11.4" x14ac:dyDescent="0.2">
      <c r="C186" s="31"/>
      <c r="D186" s="31"/>
      <c r="F186" s="31"/>
      <c r="G186" s="31"/>
      <c r="I186" s="31"/>
      <c r="J186" s="31"/>
      <c r="L186" s="31"/>
      <c r="M186" s="31"/>
      <c r="O186" s="31"/>
      <c r="P186" s="31"/>
      <c r="R186" s="33"/>
    </row>
    <row r="187" spans="3:18" s="9" customFormat="1" ht="11.4" x14ac:dyDescent="0.2">
      <c r="C187" s="31"/>
      <c r="D187" s="31"/>
      <c r="F187" s="31"/>
      <c r="G187" s="31"/>
      <c r="I187" s="31"/>
      <c r="J187" s="31"/>
      <c r="L187" s="31"/>
      <c r="M187" s="31"/>
      <c r="O187" s="31"/>
      <c r="P187" s="31"/>
      <c r="R187" s="33"/>
    </row>
    <row r="188" spans="3:18" s="9" customFormat="1" ht="11.4" x14ac:dyDescent="0.2">
      <c r="C188" s="31"/>
      <c r="D188" s="31"/>
      <c r="F188" s="31"/>
      <c r="G188" s="31"/>
      <c r="I188" s="31"/>
      <c r="J188" s="31"/>
      <c r="L188" s="31"/>
      <c r="M188" s="31"/>
      <c r="O188" s="31"/>
      <c r="P188" s="31"/>
      <c r="R188" s="33"/>
    </row>
    <row r="189" spans="3:18" s="9" customFormat="1" ht="11.4" x14ac:dyDescent="0.2">
      <c r="C189" s="31"/>
      <c r="D189" s="31"/>
      <c r="F189" s="31"/>
      <c r="G189" s="31"/>
      <c r="I189" s="31"/>
      <c r="J189" s="31"/>
      <c r="L189" s="31"/>
      <c r="M189" s="31"/>
      <c r="O189" s="31"/>
      <c r="P189" s="31"/>
      <c r="R189" s="33"/>
    </row>
    <row r="190" spans="3:18" s="9" customFormat="1" ht="11.4" x14ac:dyDescent="0.2">
      <c r="C190" s="31"/>
      <c r="D190" s="31"/>
      <c r="F190" s="31"/>
      <c r="G190" s="31"/>
      <c r="I190" s="31"/>
      <c r="J190" s="31"/>
      <c r="L190" s="31"/>
      <c r="M190" s="31"/>
      <c r="O190" s="31"/>
      <c r="P190" s="31"/>
      <c r="R190" s="33"/>
    </row>
    <row r="191" spans="3:18" s="9" customFormat="1" ht="11.4" x14ac:dyDescent="0.2">
      <c r="C191" s="31"/>
      <c r="D191" s="31"/>
      <c r="F191" s="31"/>
      <c r="G191" s="31"/>
      <c r="I191" s="31"/>
      <c r="J191" s="31"/>
      <c r="L191" s="31"/>
      <c r="M191" s="31"/>
      <c r="O191" s="31"/>
      <c r="P191" s="31"/>
      <c r="R191" s="33"/>
    </row>
    <row r="192" spans="3:18" s="9" customFormat="1" ht="11.4" x14ac:dyDescent="0.2">
      <c r="C192" s="31"/>
      <c r="D192" s="31"/>
      <c r="F192" s="31"/>
      <c r="G192" s="31"/>
      <c r="I192" s="31"/>
      <c r="J192" s="31"/>
      <c r="L192" s="31"/>
      <c r="M192" s="31"/>
      <c r="O192" s="31"/>
      <c r="P192" s="31"/>
      <c r="R192" s="33"/>
    </row>
    <row r="193" spans="3:18" s="9" customFormat="1" ht="11.4" x14ac:dyDescent="0.2">
      <c r="C193" s="31"/>
      <c r="D193" s="31"/>
      <c r="F193" s="31"/>
      <c r="G193" s="31"/>
      <c r="I193" s="31"/>
      <c r="J193" s="31"/>
      <c r="L193" s="31"/>
      <c r="M193" s="31"/>
      <c r="O193" s="31"/>
      <c r="P193" s="31"/>
      <c r="R193" s="33"/>
    </row>
    <row r="194" spans="3:18" s="9" customFormat="1" ht="11.4" x14ac:dyDescent="0.2">
      <c r="C194" s="31"/>
      <c r="D194" s="31"/>
      <c r="F194" s="31"/>
      <c r="G194" s="31"/>
      <c r="I194" s="31"/>
      <c r="J194" s="31"/>
      <c r="L194" s="31"/>
      <c r="M194" s="31"/>
      <c r="O194" s="31"/>
      <c r="P194" s="31"/>
      <c r="R194" s="33"/>
    </row>
    <row r="195" spans="3:18" s="9" customFormat="1" ht="11.4" x14ac:dyDescent="0.2">
      <c r="C195" s="31"/>
      <c r="D195" s="31"/>
      <c r="F195" s="31"/>
      <c r="G195" s="31"/>
      <c r="I195" s="31"/>
      <c r="J195" s="31"/>
      <c r="L195" s="31"/>
      <c r="M195" s="31"/>
      <c r="O195" s="31"/>
      <c r="P195" s="31"/>
      <c r="R195" s="33"/>
    </row>
    <row r="196" spans="3:18" s="9" customFormat="1" ht="11.4" x14ac:dyDescent="0.2">
      <c r="C196" s="31"/>
      <c r="D196" s="31"/>
      <c r="F196" s="31"/>
      <c r="G196" s="31"/>
      <c r="I196" s="31"/>
      <c r="J196" s="31"/>
      <c r="L196" s="31"/>
      <c r="M196" s="31"/>
      <c r="O196" s="31"/>
      <c r="P196" s="31"/>
      <c r="R196" s="33"/>
    </row>
    <row r="197" spans="3:18" s="9" customFormat="1" ht="11.4" x14ac:dyDescent="0.2">
      <c r="C197" s="31"/>
      <c r="D197" s="31"/>
      <c r="F197" s="31"/>
      <c r="G197" s="31"/>
      <c r="I197" s="31"/>
      <c r="J197" s="31"/>
      <c r="L197" s="31"/>
      <c r="M197" s="31"/>
      <c r="O197" s="31"/>
      <c r="P197" s="31"/>
      <c r="R197" s="33"/>
    </row>
    <row r="198" spans="3:18" s="9" customFormat="1" ht="11.4" x14ac:dyDescent="0.2">
      <c r="C198" s="31"/>
      <c r="D198" s="31"/>
      <c r="F198" s="31"/>
      <c r="G198" s="31"/>
      <c r="I198" s="31"/>
      <c r="J198" s="31"/>
      <c r="L198" s="31"/>
      <c r="M198" s="31"/>
      <c r="O198" s="31"/>
      <c r="P198" s="31"/>
      <c r="R198" s="33"/>
    </row>
    <row r="199" spans="3:18" s="9" customFormat="1" ht="11.4" x14ac:dyDescent="0.2">
      <c r="C199" s="31"/>
      <c r="D199" s="31"/>
      <c r="F199" s="31"/>
      <c r="G199" s="31"/>
      <c r="I199" s="31"/>
      <c r="J199" s="31"/>
      <c r="L199" s="31"/>
      <c r="M199" s="31"/>
      <c r="O199" s="31"/>
      <c r="P199" s="31"/>
      <c r="R199" s="33"/>
    </row>
    <row r="200" spans="3:18" s="9" customFormat="1" ht="11.4" x14ac:dyDescent="0.2">
      <c r="C200" s="31"/>
      <c r="D200" s="31"/>
      <c r="F200" s="31"/>
      <c r="G200" s="31"/>
      <c r="I200" s="31"/>
      <c r="J200" s="31"/>
      <c r="L200" s="31"/>
      <c r="M200" s="31"/>
      <c r="O200" s="31"/>
      <c r="P200" s="31"/>
      <c r="R200" s="33"/>
    </row>
    <row r="201" spans="3:18" s="9" customFormat="1" ht="11.4" x14ac:dyDescent="0.2">
      <c r="C201" s="31"/>
      <c r="D201" s="31"/>
      <c r="F201" s="31"/>
      <c r="G201" s="31"/>
      <c r="I201" s="31"/>
      <c r="J201" s="31"/>
      <c r="L201" s="31"/>
      <c r="M201" s="31"/>
      <c r="O201" s="31"/>
      <c r="P201" s="31"/>
      <c r="R201" s="33"/>
    </row>
    <row r="202" spans="3:18" s="9" customFormat="1" ht="11.4" x14ac:dyDescent="0.2">
      <c r="C202" s="31"/>
      <c r="D202" s="31"/>
      <c r="F202" s="31"/>
      <c r="G202" s="31"/>
      <c r="I202" s="31"/>
      <c r="J202" s="31"/>
      <c r="L202" s="31"/>
      <c r="M202" s="31"/>
      <c r="O202" s="31"/>
      <c r="P202" s="31"/>
      <c r="R202" s="33"/>
    </row>
    <row r="203" spans="3:18" s="9" customFormat="1" ht="11.4" x14ac:dyDescent="0.2">
      <c r="C203" s="31"/>
      <c r="D203" s="31"/>
      <c r="F203" s="31"/>
      <c r="G203" s="31"/>
      <c r="I203" s="31"/>
      <c r="J203" s="31"/>
      <c r="L203" s="31"/>
      <c r="M203" s="31"/>
      <c r="O203" s="31"/>
      <c r="P203" s="31"/>
      <c r="R203" s="33"/>
    </row>
    <row r="204" spans="3:18" s="9" customFormat="1" ht="11.4" x14ac:dyDescent="0.2">
      <c r="C204" s="31"/>
      <c r="D204" s="31"/>
      <c r="F204" s="31"/>
      <c r="G204" s="31"/>
      <c r="I204" s="31"/>
      <c r="J204" s="31"/>
      <c r="L204" s="31"/>
      <c r="M204" s="31"/>
      <c r="O204" s="31"/>
      <c r="P204" s="31"/>
      <c r="R204" s="33"/>
    </row>
    <row r="205" spans="3:18" s="9" customFormat="1" ht="11.4" x14ac:dyDescent="0.2">
      <c r="C205" s="31"/>
      <c r="D205" s="31"/>
      <c r="F205" s="31"/>
      <c r="G205" s="31"/>
      <c r="I205" s="31"/>
      <c r="J205" s="31"/>
      <c r="L205" s="31"/>
      <c r="M205" s="31"/>
      <c r="O205" s="31"/>
      <c r="P205" s="31"/>
      <c r="R205" s="33"/>
    </row>
    <row r="206" spans="3:18" s="9" customFormat="1" ht="11.4" x14ac:dyDescent="0.2">
      <c r="C206" s="31"/>
      <c r="D206" s="31"/>
      <c r="F206" s="31"/>
      <c r="G206" s="31"/>
      <c r="I206" s="31"/>
      <c r="J206" s="31"/>
      <c r="L206" s="31"/>
      <c r="M206" s="31"/>
      <c r="O206" s="31"/>
      <c r="P206" s="31"/>
      <c r="R206" s="33"/>
    </row>
    <row r="207" spans="3:18" s="9" customFormat="1" ht="11.4" x14ac:dyDescent="0.2">
      <c r="C207" s="31"/>
      <c r="D207" s="31"/>
      <c r="F207" s="31"/>
      <c r="G207" s="31"/>
      <c r="I207" s="31"/>
      <c r="J207" s="31"/>
      <c r="L207" s="31"/>
      <c r="M207" s="31"/>
      <c r="O207" s="31"/>
      <c r="P207" s="31"/>
      <c r="R207" s="33"/>
    </row>
    <row r="208" spans="3:18" s="9" customFormat="1" ht="11.4" x14ac:dyDescent="0.2">
      <c r="C208" s="31"/>
      <c r="D208" s="31"/>
      <c r="F208" s="31"/>
      <c r="G208" s="31"/>
      <c r="I208" s="31"/>
      <c r="J208" s="31"/>
      <c r="L208" s="31"/>
      <c r="M208" s="31"/>
      <c r="O208" s="31"/>
      <c r="P208" s="31"/>
      <c r="R208" s="33"/>
    </row>
    <row r="209" spans="3:18" s="9" customFormat="1" ht="11.4" x14ac:dyDescent="0.2">
      <c r="C209" s="31"/>
      <c r="D209" s="31"/>
      <c r="F209" s="31"/>
      <c r="G209" s="31"/>
      <c r="I209" s="31"/>
      <c r="J209" s="31"/>
      <c r="L209" s="31"/>
      <c r="M209" s="31"/>
      <c r="O209" s="31"/>
      <c r="P209" s="31"/>
      <c r="R209" s="33"/>
    </row>
    <row r="210" spans="3:18" s="9" customFormat="1" ht="11.4" x14ac:dyDescent="0.2">
      <c r="C210" s="31"/>
      <c r="D210" s="31"/>
      <c r="F210" s="31"/>
      <c r="G210" s="31"/>
      <c r="I210" s="31"/>
      <c r="J210" s="31"/>
      <c r="L210" s="31"/>
      <c r="M210" s="31"/>
      <c r="O210" s="31"/>
      <c r="P210" s="31"/>
      <c r="R210" s="33"/>
    </row>
    <row r="211" spans="3:18" s="9" customFormat="1" ht="11.4" x14ac:dyDescent="0.2">
      <c r="C211" s="31"/>
      <c r="D211" s="31"/>
      <c r="F211" s="31"/>
      <c r="G211" s="31"/>
      <c r="I211" s="31"/>
      <c r="J211" s="31"/>
      <c r="L211" s="31"/>
      <c r="M211" s="31"/>
      <c r="O211" s="31"/>
      <c r="P211" s="31"/>
      <c r="R211" s="33"/>
    </row>
    <row r="212" spans="3:18" s="9" customFormat="1" ht="11.4" x14ac:dyDescent="0.2">
      <c r="C212" s="31"/>
      <c r="D212" s="31"/>
      <c r="F212" s="31"/>
      <c r="G212" s="31"/>
      <c r="I212" s="31"/>
      <c r="J212" s="31"/>
      <c r="L212" s="31"/>
      <c r="M212" s="31"/>
      <c r="O212" s="31"/>
      <c r="P212" s="31"/>
      <c r="R212" s="33"/>
    </row>
    <row r="213" spans="3:18" s="9" customFormat="1" ht="11.4" x14ac:dyDescent="0.2">
      <c r="C213" s="31"/>
      <c r="D213" s="31"/>
      <c r="F213" s="31"/>
      <c r="G213" s="31"/>
      <c r="I213" s="31"/>
      <c r="J213" s="31"/>
      <c r="L213" s="31"/>
      <c r="M213" s="31"/>
      <c r="O213" s="31"/>
      <c r="P213" s="31"/>
      <c r="R213" s="33"/>
    </row>
    <row r="214" spans="3:18" s="9" customFormat="1" ht="11.4" x14ac:dyDescent="0.2">
      <c r="C214" s="31"/>
      <c r="D214" s="31"/>
      <c r="F214" s="31"/>
      <c r="G214" s="31"/>
      <c r="I214" s="31"/>
      <c r="J214" s="31"/>
      <c r="L214" s="31"/>
      <c r="M214" s="31"/>
      <c r="O214" s="31"/>
      <c r="P214" s="31"/>
      <c r="R214" s="33"/>
    </row>
    <row r="215" spans="3:18" s="9" customFormat="1" ht="11.4" x14ac:dyDescent="0.2">
      <c r="C215" s="31"/>
      <c r="D215" s="31"/>
      <c r="F215" s="31"/>
      <c r="G215" s="31"/>
      <c r="I215" s="31"/>
      <c r="J215" s="31"/>
      <c r="L215" s="31"/>
      <c r="M215" s="31"/>
      <c r="O215" s="31"/>
      <c r="P215" s="31"/>
      <c r="R215" s="33"/>
    </row>
    <row r="216" spans="3:18" s="9" customFormat="1" ht="11.4" x14ac:dyDescent="0.2">
      <c r="C216" s="31"/>
      <c r="D216" s="31"/>
      <c r="F216" s="31"/>
      <c r="G216" s="31"/>
      <c r="I216" s="31"/>
      <c r="J216" s="31"/>
      <c r="L216" s="31"/>
      <c r="M216" s="31"/>
      <c r="O216" s="31"/>
      <c r="P216" s="31"/>
      <c r="R216" s="33"/>
    </row>
    <row r="217" spans="3:18" s="9" customFormat="1" ht="11.4" x14ac:dyDescent="0.2">
      <c r="C217" s="31"/>
      <c r="D217" s="31"/>
      <c r="F217" s="31"/>
      <c r="G217" s="31"/>
      <c r="I217" s="31"/>
      <c r="J217" s="31"/>
      <c r="L217" s="31"/>
      <c r="M217" s="31"/>
      <c r="O217" s="31"/>
      <c r="P217" s="31"/>
      <c r="R217" s="33"/>
    </row>
    <row r="218" spans="3:18" s="9" customFormat="1" ht="11.4" x14ac:dyDescent="0.2">
      <c r="C218" s="31"/>
      <c r="D218" s="31"/>
      <c r="F218" s="31"/>
      <c r="G218" s="31"/>
      <c r="I218" s="31"/>
      <c r="J218" s="31"/>
      <c r="L218" s="31"/>
      <c r="M218" s="31"/>
      <c r="O218" s="31"/>
      <c r="P218" s="31"/>
      <c r="R218" s="33"/>
    </row>
    <row r="219" spans="3:18" s="9" customFormat="1" ht="11.4" x14ac:dyDescent="0.2">
      <c r="C219" s="31"/>
      <c r="D219" s="31"/>
      <c r="F219" s="31"/>
      <c r="G219" s="31"/>
      <c r="I219" s="31"/>
      <c r="J219" s="31"/>
      <c r="L219" s="31"/>
      <c r="M219" s="31"/>
      <c r="O219" s="31"/>
      <c r="P219" s="31"/>
      <c r="R219" s="33"/>
    </row>
    <row r="220" spans="3:18" s="9" customFormat="1" ht="11.4" x14ac:dyDescent="0.2">
      <c r="C220" s="31"/>
      <c r="D220" s="31"/>
      <c r="F220" s="31"/>
      <c r="G220" s="31"/>
      <c r="I220" s="31"/>
      <c r="J220" s="31"/>
      <c r="L220" s="31"/>
      <c r="M220" s="31"/>
      <c r="O220" s="31"/>
      <c r="P220" s="31"/>
      <c r="R220" s="33"/>
    </row>
    <row r="221" spans="3:18" s="9" customFormat="1" ht="11.4" x14ac:dyDescent="0.2">
      <c r="C221" s="31"/>
      <c r="D221" s="31"/>
      <c r="F221" s="31"/>
      <c r="G221" s="31"/>
      <c r="I221" s="31"/>
      <c r="J221" s="31"/>
      <c r="L221" s="31"/>
      <c r="M221" s="31"/>
      <c r="O221" s="31"/>
      <c r="P221" s="31"/>
      <c r="R221" s="33"/>
    </row>
    <row r="222" spans="3:18" s="9" customFormat="1" ht="11.4" x14ac:dyDescent="0.2">
      <c r="C222" s="31"/>
      <c r="D222" s="31"/>
      <c r="F222" s="31"/>
      <c r="G222" s="31"/>
      <c r="I222" s="31"/>
      <c r="J222" s="31"/>
      <c r="L222" s="31"/>
      <c r="M222" s="31"/>
      <c r="O222" s="31"/>
      <c r="P222" s="31"/>
      <c r="R222" s="33"/>
    </row>
    <row r="223" spans="3:18" s="9" customFormat="1" ht="11.4" x14ac:dyDescent="0.2">
      <c r="C223" s="31"/>
      <c r="D223" s="31"/>
      <c r="F223" s="31"/>
      <c r="G223" s="31"/>
      <c r="I223" s="31"/>
      <c r="J223" s="31"/>
      <c r="L223" s="31"/>
      <c r="M223" s="31"/>
      <c r="O223" s="31"/>
      <c r="P223" s="31"/>
      <c r="R223" s="33"/>
    </row>
    <row r="224" spans="3:18" s="9" customFormat="1" ht="11.4" x14ac:dyDescent="0.2">
      <c r="C224" s="31"/>
      <c r="D224" s="31"/>
      <c r="F224" s="31"/>
      <c r="G224" s="31"/>
      <c r="I224" s="31"/>
      <c r="J224" s="31"/>
      <c r="L224" s="31"/>
      <c r="M224" s="31"/>
      <c r="O224" s="31"/>
      <c r="P224" s="31"/>
      <c r="R224" s="33"/>
    </row>
    <row r="225" spans="3:18" s="9" customFormat="1" ht="11.4" x14ac:dyDescent="0.2">
      <c r="C225" s="31"/>
      <c r="D225" s="31"/>
      <c r="F225" s="31"/>
      <c r="G225" s="31"/>
      <c r="I225" s="31"/>
      <c r="J225" s="31"/>
      <c r="L225" s="31"/>
      <c r="M225" s="31"/>
      <c r="O225" s="31"/>
      <c r="P225" s="31"/>
      <c r="R225" s="33"/>
    </row>
    <row r="226" spans="3:18" s="9" customFormat="1" ht="11.4" x14ac:dyDescent="0.2">
      <c r="C226" s="31"/>
      <c r="D226" s="31"/>
      <c r="F226" s="31"/>
      <c r="G226" s="31"/>
      <c r="I226" s="31"/>
      <c r="J226" s="31"/>
      <c r="L226" s="31"/>
      <c r="M226" s="31"/>
      <c r="O226" s="31"/>
      <c r="P226" s="31"/>
      <c r="R226" s="33"/>
    </row>
    <row r="227" spans="3:18" s="9" customFormat="1" ht="11.4" x14ac:dyDescent="0.2">
      <c r="C227" s="31"/>
      <c r="D227" s="31"/>
      <c r="F227" s="31"/>
      <c r="G227" s="31"/>
      <c r="I227" s="31"/>
      <c r="J227" s="31"/>
      <c r="L227" s="31"/>
      <c r="M227" s="31"/>
      <c r="O227" s="31"/>
      <c r="P227" s="31"/>
      <c r="R227" s="33"/>
    </row>
    <row r="228" spans="3:18" s="9" customFormat="1" ht="11.4" x14ac:dyDescent="0.2">
      <c r="C228" s="31"/>
      <c r="D228" s="31"/>
      <c r="F228" s="31"/>
      <c r="G228" s="31"/>
      <c r="I228" s="31"/>
      <c r="J228" s="31"/>
      <c r="L228" s="31"/>
      <c r="M228" s="31"/>
      <c r="O228" s="31"/>
      <c r="P228" s="31"/>
      <c r="R228" s="33"/>
    </row>
    <row r="229" spans="3:18" s="9" customFormat="1" ht="11.4" x14ac:dyDescent="0.2">
      <c r="C229" s="31"/>
      <c r="D229" s="31"/>
      <c r="F229" s="31"/>
      <c r="G229" s="31"/>
      <c r="I229" s="31"/>
      <c r="J229" s="31"/>
      <c r="L229" s="31"/>
      <c r="M229" s="31"/>
      <c r="O229" s="31"/>
      <c r="P229" s="31"/>
      <c r="R229" s="33"/>
    </row>
    <row r="230" spans="3:18" s="9" customFormat="1" ht="11.4" x14ac:dyDescent="0.2">
      <c r="C230" s="31"/>
      <c r="D230" s="31"/>
      <c r="F230" s="31"/>
      <c r="G230" s="31"/>
      <c r="I230" s="31"/>
      <c r="J230" s="31"/>
      <c r="L230" s="31"/>
      <c r="M230" s="31"/>
      <c r="O230" s="31"/>
      <c r="P230" s="31"/>
      <c r="R230" s="33"/>
    </row>
    <row r="231" spans="3:18" s="9" customFormat="1" ht="11.4" x14ac:dyDescent="0.2">
      <c r="C231" s="31"/>
      <c r="D231" s="31"/>
      <c r="F231" s="31"/>
      <c r="G231" s="31"/>
      <c r="I231" s="31"/>
      <c r="J231" s="31"/>
      <c r="L231" s="31"/>
      <c r="M231" s="31"/>
      <c r="O231" s="31"/>
      <c r="P231" s="31"/>
      <c r="R231" s="33"/>
    </row>
    <row r="232" spans="3:18" s="9" customFormat="1" ht="11.4" x14ac:dyDescent="0.2">
      <c r="C232" s="31"/>
      <c r="D232" s="31"/>
      <c r="F232" s="31"/>
      <c r="G232" s="31"/>
      <c r="I232" s="31"/>
      <c r="J232" s="31"/>
      <c r="L232" s="31"/>
      <c r="M232" s="31"/>
      <c r="O232" s="31"/>
      <c r="P232" s="31"/>
      <c r="R232" s="33"/>
    </row>
    <row r="233" spans="3:18" s="9" customFormat="1" ht="11.4" x14ac:dyDescent="0.2">
      <c r="C233" s="31"/>
      <c r="D233" s="31"/>
      <c r="F233" s="31"/>
      <c r="G233" s="31"/>
      <c r="I233" s="31"/>
      <c r="J233" s="31"/>
      <c r="L233" s="31"/>
      <c r="M233" s="31"/>
      <c r="O233" s="31"/>
      <c r="P233" s="31"/>
      <c r="R233" s="33"/>
    </row>
    <row r="234" spans="3:18" s="9" customFormat="1" ht="11.4" x14ac:dyDescent="0.2">
      <c r="C234" s="31"/>
      <c r="D234" s="31"/>
      <c r="F234" s="31"/>
      <c r="G234" s="31"/>
      <c r="I234" s="31"/>
      <c r="J234" s="31"/>
      <c r="L234" s="31"/>
      <c r="M234" s="31"/>
      <c r="O234" s="31"/>
      <c r="P234" s="31"/>
      <c r="R234" s="33"/>
    </row>
    <row r="235" spans="3:18" s="9" customFormat="1" ht="11.4" x14ac:dyDescent="0.2">
      <c r="C235" s="31"/>
      <c r="D235" s="31"/>
      <c r="F235" s="31"/>
      <c r="G235" s="31"/>
      <c r="I235" s="31"/>
      <c r="J235" s="31"/>
      <c r="L235" s="31"/>
      <c r="M235" s="31"/>
      <c r="O235" s="31"/>
      <c r="P235" s="31"/>
      <c r="R235" s="33"/>
    </row>
    <row r="236" spans="3:18" s="9" customFormat="1" ht="11.4" x14ac:dyDescent="0.2">
      <c r="C236" s="31"/>
      <c r="D236" s="31"/>
      <c r="F236" s="31"/>
      <c r="G236" s="31"/>
      <c r="I236" s="31"/>
      <c r="J236" s="31"/>
      <c r="L236" s="31"/>
      <c r="M236" s="31"/>
      <c r="O236" s="31"/>
      <c r="P236" s="31"/>
      <c r="R236" s="33"/>
    </row>
    <row r="237" spans="3:18" s="9" customFormat="1" ht="11.4" x14ac:dyDescent="0.2">
      <c r="C237" s="31"/>
      <c r="D237" s="31"/>
      <c r="F237" s="31"/>
      <c r="G237" s="31"/>
      <c r="I237" s="31"/>
      <c r="J237" s="31"/>
      <c r="L237" s="31"/>
      <c r="M237" s="31"/>
      <c r="O237" s="31"/>
      <c r="P237" s="31"/>
      <c r="R237" s="33"/>
    </row>
    <row r="238" spans="3:18" s="9" customFormat="1" ht="11.4" x14ac:dyDescent="0.2">
      <c r="C238" s="31"/>
      <c r="D238" s="31"/>
      <c r="F238" s="31"/>
      <c r="G238" s="31"/>
      <c r="I238" s="31"/>
      <c r="J238" s="31"/>
      <c r="L238" s="31"/>
      <c r="M238" s="31"/>
      <c r="O238" s="31"/>
      <c r="P238" s="31"/>
      <c r="R238" s="33"/>
    </row>
    <row r="239" spans="3:18" s="9" customFormat="1" ht="11.4" x14ac:dyDescent="0.2">
      <c r="C239" s="31"/>
      <c r="D239" s="31"/>
      <c r="F239" s="31"/>
      <c r="G239" s="31"/>
      <c r="I239" s="31"/>
      <c r="J239" s="31"/>
      <c r="L239" s="31"/>
      <c r="M239" s="31"/>
      <c r="O239" s="31"/>
      <c r="P239" s="31"/>
      <c r="R239" s="33"/>
    </row>
    <row r="240" spans="3:18" s="9" customFormat="1" ht="11.4" x14ac:dyDescent="0.2">
      <c r="C240" s="31"/>
      <c r="D240" s="31"/>
      <c r="F240" s="31"/>
      <c r="G240" s="31"/>
      <c r="I240" s="31"/>
      <c r="J240" s="31"/>
      <c r="L240" s="31"/>
      <c r="M240" s="31"/>
      <c r="O240" s="31"/>
      <c r="P240" s="31"/>
      <c r="R240" s="33"/>
    </row>
    <row r="241" spans="2:18" s="9" customFormat="1" x14ac:dyDescent="0.3">
      <c r="B241"/>
      <c r="C241" s="28"/>
      <c r="D241" s="28"/>
      <c r="F241" s="31"/>
      <c r="G241" s="31"/>
      <c r="I241" s="31"/>
      <c r="J241" s="31"/>
      <c r="L241" s="31"/>
      <c r="M241" s="31"/>
      <c r="O241" s="31"/>
      <c r="P241" s="31"/>
      <c r="R241" s="3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FY 2021</vt:lpstr>
      <vt:lpstr>FY 2022</vt:lpstr>
      <vt:lpstr>FY 2023</vt:lpstr>
      <vt:lpstr>FY 2024</vt:lpstr>
      <vt:lpstr>FY 2025</vt:lpstr>
      <vt:lpstr>FY 2026</vt:lpstr>
      <vt:lpstr>State Fiscal Year Totals</vt:lpstr>
      <vt:lpstr>Year to Year Compare by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</dc:creator>
  <cp:lastModifiedBy>Robinson, Bruce (FTA)</cp:lastModifiedBy>
  <dcterms:created xsi:type="dcterms:W3CDTF">2021-07-13T18:34:09Z</dcterms:created>
  <dcterms:modified xsi:type="dcterms:W3CDTF">2021-11-12T19:10:30Z</dcterms:modified>
</cp:coreProperties>
</file>